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1905" yWindow="-180" windowWidth="12525" windowHeight="9585" tabRatio="662"/>
  </bookViews>
  <sheets>
    <sheet name="Titelblatt" sheetId="17" r:id="rId1"/>
    <sheet name="Beschreibung" sheetId="18" r:id="rId2"/>
    <sheet name="Beispiel" sheetId="19" r:id="rId3"/>
    <sheet name="Zusammenfassung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</sheets>
  <definedNames>
    <definedName name="_xlnm._FilterDatabase" localSheetId="4" hidden="1">'1'!$X$88:$AM$91</definedName>
    <definedName name="_xlnm._FilterDatabase" localSheetId="13" hidden="1">'10'!$V$87:$AK$90</definedName>
    <definedName name="_xlnm._FilterDatabase" localSheetId="14" hidden="1">'11'!$V$87:$AK$90</definedName>
    <definedName name="_xlnm._FilterDatabase" localSheetId="15" hidden="1">'12'!$V$87:$AK$90</definedName>
    <definedName name="_xlnm._FilterDatabase" localSheetId="5" hidden="1">'2'!$V$87:$AK$90</definedName>
    <definedName name="_xlnm._FilterDatabase" localSheetId="6" hidden="1">'3'!$V$87:$AK$90</definedName>
    <definedName name="_xlnm._FilterDatabase" localSheetId="7" hidden="1">'4'!$V$87:$AK$90</definedName>
    <definedName name="_xlnm._FilterDatabase" localSheetId="8" hidden="1">'5'!$V$87:$AK$90</definedName>
    <definedName name="_xlnm._FilterDatabase" localSheetId="9" hidden="1">'6'!$V$87:$AK$90</definedName>
    <definedName name="_xlnm._FilterDatabase" localSheetId="10" hidden="1">'7'!$V$87:$AK$90</definedName>
    <definedName name="_xlnm._FilterDatabase" localSheetId="11" hidden="1">'8'!$V$87:$AK$90</definedName>
    <definedName name="_xlnm._FilterDatabase" localSheetId="12" hidden="1">'9'!$V$87:$AK$90</definedName>
    <definedName name="_xlnm._FilterDatabase" localSheetId="2" hidden="1">Beispiel!$X$56:$AM$59</definedName>
    <definedName name="_xlnm._FilterDatabase" localSheetId="1" hidden="1">Beschreibung!$W$56:$AL$59</definedName>
    <definedName name="_xlnm.Print_Area" localSheetId="1">Beschreibung!$A$1:$BJ$53</definedName>
    <definedName name="_xlnm.Print_Area" localSheetId="0">Titelblatt!$A$1:$AL$43</definedName>
    <definedName name="Z_74DED1E8_0460_4409_99B5_89FCC0080426_.wvu.FilterData" localSheetId="4" hidden="1">'1'!$X$88:$AM$91</definedName>
    <definedName name="Z_74DED1E8_0460_4409_99B5_89FCC0080426_.wvu.FilterData" localSheetId="13" hidden="1">'10'!$V$87:$AK$90</definedName>
    <definedName name="Z_74DED1E8_0460_4409_99B5_89FCC0080426_.wvu.FilterData" localSheetId="14" hidden="1">'11'!$V$87:$AK$90</definedName>
    <definedName name="Z_74DED1E8_0460_4409_99B5_89FCC0080426_.wvu.FilterData" localSheetId="15" hidden="1">'12'!$V$87:$AK$90</definedName>
    <definedName name="Z_74DED1E8_0460_4409_99B5_89FCC0080426_.wvu.FilterData" localSheetId="5" hidden="1">'2'!$V$87:$AK$90</definedName>
    <definedName name="Z_74DED1E8_0460_4409_99B5_89FCC0080426_.wvu.FilterData" localSheetId="6" hidden="1">'3'!$V$87:$AK$90</definedName>
    <definedName name="Z_74DED1E8_0460_4409_99B5_89FCC0080426_.wvu.FilterData" localSheetId="7" hidden="1">'4'!$V$87:$AK$90</definedName>
    <definedName name="Z_74DED1E8_0460_4409_99B5_89FCC0080426_.wvu.FilterData" localSheetId="8" hidden="1">'5'!$V$87:$AK$90</definedName>
    <definedName name="Z_74DED1E8_0460_4409_99B5_89FCC0080426_.wvu.FilterData" localSheetId="9" hidden="1">'6'!$V$87:$AK$90</definedName>
    <definedName name="Z_74DED1E8_0460_4409_99B5_89FCC0080426_.wvu.FilterData" localSheetId="10" hidden="1">'7'!$V$87:$AK$90</definedName>
    <definedName name="Z_74DED1E8_0460_4409_99B5_89FCC0080426_.wvu.FilterData" localSheetId="11" hidden="1">'8'!$V$87:$AK$90</definedName>
    <definedName name="Z_74DED1E8_0460_4409_99B5_89FCC0080426_.wvu.FilterData" localSheetId="12" hidden="1">'9'!$V$87:$AK$90</definedName>
    <definedName name="Z_74DED1E8_0460_4409_99B5_89FCC0080426_.wvu.FilterData" localSheetId="2" hidden="1">Beispiel!$X$56:$AM$59</definedName>
    <definedName name="Z_74DED1E8_0460_4409_99B5_89FCC0080426_.wvu.FilterData" localSheetId="1" hidden="1">Beschreibung!$W$56:$AL$59</definedName>
  </definedNames>
  <calcPr calcId="125725"/>
  <customWorkbookViews>
    <customWorkbookView name="mbu - Persönliche Ansicht" guid="{74DED1E8-0460-4409-99B5-89FCC0080426}" mergeInterval="0" personalView="1" maximized="1" xWindow="196" yWindow="116" windowWidth="822" windowHeight="607" tabRatio="780" activeSheetId="5"/>
  </customWorkbookViews>
</workbook>
</file>

<file path=xl/calcChain.xml><?xml version="1.0" encoding="utf-8"?>
<calcChain xmlns="http://schemas.openxmlformats.org/spreadsheetml/2006/main">
  <c r="L68" i="4"/>
  <c r="K68"/>
  <c r="J68"/>
  <c r="F68"/>
  <c r="B68"/>
  <c r="AV82" i="5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AX82"/>
  <c r="G82"/>
  <c r="AT81"/>
  <c r="AP81"/>
  <c r="AL81"/>
  <c r="AH81"/>
  <c r="AD81"/>
  <c r="Z81"/>
  <c r="V81"/>
  <c r="R81"/>
  <c r="N81"/>
  <c r="J81"/>
  <c r="F81"/>
  <c r="N86"/>
  <c r="R86"/>
  <c r="V86"/>
  <c r="Z86"/>
  <c r="AD86"/>
  <c r="AH86"/>
  <c r="AL86"/>
  <c r="AP86"/>
  <c r="AT86"/>
  <c r="G82" i="7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8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9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10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11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1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13"/>
  <c r="H82"/>
  <c r="AX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14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15"/>
  <c r="H82"/>
  <c r="AX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16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G82" i="6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F82" i="7"/>
  <c r="AW82"/>
  <c r="F82" i="8"/>
  <c r="AV82"/>
  <c r="F82" i="9"/>
  <c r="AX82"/>
  <c r="F82" i="10"/>
  <c r="AV82"/>
  <c r="F82" i="11"/>
  <c r="AW82"/>
  <c r="F82" i="12"/>
  <c r="AV82"/>
  <c r="F82" i="13"/>
  <c r="F82" i="14"/>
  <c r="AV82"/>
  <c r="F82" i="15"/>
  <c r="AW82"/>
  <c r="F82" i="16"/>
  <c r="AV82"/>
  <c r="F82" i="6"/>
  <c r="T86" i="7"/>
  <c r="X86"/>
  <c r="AB86"/>
  <c r="AF86"/>
  <c r="AJ86"/>
  <c r="AN86"/>
  <c r="AR86"/>
  <c r="I86" i="8"/>
  <c r="M86"/>
  <c r="V86" i="9"/>
  <c r="X86"/>
  <c r="Z86"/>
  <c r="AB86"/>
  <c r="AD86"/>
  <c r="AF86"/>
  <c r="AH86"/>
  <c r="AJ86"/>
  <c r="AL86"/>
  <c r="AN86"/>
  <c r="AP86"/>
  <c r="AR86"/>
  <c r="AT86"/>
  <c r="R86" i="10"/>
  <c r="V86"/>
  <c r="Z86"/>
  <c r="AD86"/>
  <c r="AH86"/>
  <c r="AL86"/>
  <c r="AP86"/>
  <c r="AT86"/>
  <c r="R86" i="11"/>
  <c r="V86"/>
  <c r="Z86"/>
  <c r="AD86"/>
  <c r="AH86"/>
  <c r="AL86"/>
  <c r="AP86"/>
  <c r="AT86"/>
  <c r="R86" i="13"/>
  <c r="V86"/>
  <c r="Z86"/>
  <c r="AD86"/>
  <c r="AH86"/>
  <c r="AL86"/>
  <c r="AP86"/>
  <c r="AT86"/>
  <c r="R86" i="14"/>
  <c r="V86"/>
  <c r="Z86"/>
  <c r="AD86"/>
  <c r="AH86"/>
  <c r="AL86"/>
  <c r="AP86"/>
  <c r="AT86"/>
  <c r="R86" i="15"/>
  <c r="V86"/>
  <c r="Z86"/>
  <c r="AD86"/>
  <c r="AH86"/>
  <c r="AL86"/>
  <c r="AP86"/>
  <c r="AT86"/>
  <c r="G86" i="6"/>
  <c r="I86"/>
  <c r="J86"/>
  <c r="K86"/>
  <c r="L86"/>
  <c r="M86"/>
  <c r="O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E17" i="7"/>
  <c r="E18"/>
  <c r="E19"/>
  <c r="E20"/>
  <c r="E21"/>
  <c r="E22"/>
  <c r="E23"/>
  <c r="E24"/>
  <c r="E25"/>
  <c r="E26"/>
  <c r="E27"/>
  <c r="E28"/>
  <c r="E29"/>
  <c r="E17" i="8"/>
  <c r="E18"/>
  <c r="E19"/>
  <c r="E20"/>
  <c r="E21"/>
  <c r="E22"/>
  <c r="E23"/>
  <c r="E24"/>
  <c r="E25"/>
  <c r="E26"/>
  <c r="E27"/>
  <c r="E28"/>
  <c r="E29"/>
  <c r="E17" i="9"/>
  <c r="E18"/>
  <c r="E19"/>
  <c r="E20"/>
  <c r="E21"/>
  <c r="E22"/>
  <c r="E23"/>
  <c r="E24"/>
  <c r="E25"/>
  <c r="E26"/>
  <c r="E27"/>
  <c r="E28"/>
  <c r="E29"/>
  <c r="E17" i="10"/>
  <c r="E18"/>
  <c r="E19"/>
  <c r="E20"/>
  <c r="E21"/>
  <c r="E22"/>
  <c r="E23"/>
  <c r="E24"/>
  <c r="E25"/>
  <c r="E26"/>
  <c r="E27"/>
  <c r="E28"/>
  <c r="E29"/>
  <c r="E17" i="11"/>
  <c r="E18"/>
  <c r="E19"/>
  <c r="E20"/>
  <c r="E21"/>
  <c r="E22"/>
  <c r="E23"/>
  <c r="E24"/>
  <c r="E25"/>
  <c r="E26"/>
  <c r="E27"/>
  <c r="E28"/>
  <c r="E29"/>
  <c r="E17" i="12"/>
  <c r="E18"/>
  <c r="E19"/>
  <c r="E20"/>
  <c r="E21"/>
  <c r="E22"/>
  <c r="E23"/>
  <c r="E24"/>
  <c r="E25"/>
  <c r="E26"/>
  <c r="E27"/>
  <c r="E28"/>
  <c r="E29"/>
  <c r="E17" i="13"/>
  <c r="E18"/>
  <c r="E19"/>
  <c r="E20"/>
  <c r="E21"/>
  <c r="E22"/>
  <c r="E23"/>
  <c r="E24"/>
  <c r="E25"/>
  <c r="E26"/>
  <c r="E27"/>
  <c r="E28"/>
  <c r="E29"/>
  <c r="E17" i="14"/>
  <c r="E18"/>
  <c r="E19"/>
  <c r="E20"/>
  <c r="E21"/>
  <c r="E22"/>
  <c r="E23"/>
  <c r="E24"/>
  <c r="E25"/>
  <c r="E26"/>
  <c r="E27"/>
  <c r="E28"/>
  <c r="E29"/>
  <c r="E17" i="15"/>
  <c r="E18"/>
  <c r="E19"/>
  <c r="E20"/>
  <c r="E21"/>
  <c r="E22"/>
  <c r="E23"/>
  <c r="E24"/>
  <c r="E25"/>
  <c r="E26"/>
  <c r="E27"/>
  <c r="E28"/>
  <c r="E29"/>
  <c r="E17" i="16"/>
  <c r="E18"/>
  <c r="E19"/>
  <c r="E20"/>
  <c r="E21"/>
  <c r="E22"/>
  <c r="E23"/>
  <c r="E24"/>
  <c r="E25"/>
  <c r="E26"/>
  <c r="E27"/>
  <c r="E28"/>
  <c r="E29"/>
  <c r="E17" i="6"/>
  <c r="E18"/>
  <c r="E19"/>
  <c r="E20"/>
  <c r="E21"/>
  <c r="E22"/>
  <c r="E23"/>
  <c r="E24"/>
  <c r="E25"/>
  <c r="E26"/>
  <c r="E27"/>
  <c r="E28"/>
  <c r="E29"/>
  <c r="A10" i="5"/>
  <c r="L33" i="4"/>
  <c r="L34"/>
  <c r="L35"/>
  <c r="L36"/>
  <c r="L37"/>
  <c r="L38"/>
  <c r="L39"/>
  <c r="L40"/>
  <c r="L41"/>
  <c r="L42"/>
  <c r="L43"/>
  <c r="L44"/>
  <c r="L45"/>
  <c r="P17"/>
  <c r="M15"/>
  <c r="M13"/>
  <c r="AB11"/>
  <c r="M11"/>
  <c r="AV53" i="19"/>
  <c r="AU53"/>
  <c r="AT53"/>
  <c r="AS53"/>
  <c r="AR53"/>
  <c r="AQ53"/>
  <c r="BA46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AY46"/>
  <c r="I52"/>
  <c r="H52"/>
  <c r="G52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AW46"/>
  <c r="AV49"/>
  <c r="AU49"/>
  <c r="AR49"/>
  <c r="AQ49"/>
  <c r="AN49"/>
  <c r="AM49"/>
  <c r="AJ49"/>
  <c r="AI49"/>
  <c r="AF49"/>
  <c r="AE49"/>
  <c r="AB49"/>
  <c r="AA49"/>
  <c r="X49"/>
  <c r="W49"/>
  <c r="T49"/>
  <c r="S49"/>
  <c r="P49"/>
  <c r="O49"/>
  <c r="L49"/>
  <c r="K49"/>
  <c r="H49"/>
  <c r="G49"/>
  <c r="AV48"/>
  <c r="AV50"/>
  <c r="AU48"/>
  <c r="AU50"/>
  <c r="AT48"/>
  <c r="AT49"/>
  <c r="AS48"/>
  <c r="AS49"/>
  <c r="AR48"/>
  <c r="AR50"/>
  <c r="AQ48"/>
  <c r="AQ50"/>
  <c r="AP48"/>
  <c r="AP49"/>
  <c r="AO48"/>
  <c r="AO49"/>
  <c r="AN48"/>
  <c r="AN50"/>
  <c r="AM48"/>
  <c r="AM50"/>
  <c r="AL48"/>
  <c r="AL49"/>
  <c r="AK48"/>
  <c r="AK49"/>
  <c r="AJ48"/>
  <c r="AJ50"/>
  <c r="AI48"/>
  <c r="AI50"/>
  <c r="AH48"/>
  <c r="AH49"/>
  <c r="AG48"/>
  <c r="AG49"/>
  <c r="AF48"/>
  <c r="AF50"/>
  <c r="AE48"/>
  <c r="AE50"/>
  <c r="AD48"/>
  <c r="AD49"/>
  <c r="AC48"/>
  <c r="AC49"/>
  <c r="AB48"/>
  <c r="AB50"/>
  <c r="AA48"/>
  <c r="AA50"/>
  <c r="Z48"/>
  <c r="Z49"/>
  <c r="Y48"/>
  <c r="Y49"/>
  <c r="X48"/>
  <c r="X50"/>
  <c r="W48"/>
  <c r="W50"/>
  <c r="V48"/>
  <c r="V49"/>
  <c r="U48"/>
  <c r="U49"/>
  <c r="T48"/>
  <c r="T50"/>
  <c r="S48"/>
  <c r="S50"/>
  <c r="R48"/>
  <c r="R49"/>
  <c r="Q48"/>
  <c r="Q49"/>
  <c r="P48"/>
  <c r="P50"/>
  <c r="O48"/>
  <c r="O50"/>
  <c r="N48"/>
  <c r="N49"/>
  <c r="M48"/>
  <c r="M49"/>
  <c r="L48"/>
  <c r="L50"/>
  <c r="K48"/>
  <c r="K50"/>
  <c r="J48"/>
  <c r="J49"/>
  <c r="I48"/>
  <c r="I49"/>
  <c r="H48"/>
  <c r="H50"/>
  <c r="G48"/>
  <c r="G50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E47"/>
  <c r="BC14"/>
  <c r="BC13"/>
  <c r="BC12"/>
  <c r="AW11"/>
  <c r="J11"/>
  <c r="K10"/>
  <c r="G11"/>
  <c r="J10"/>
  <c r="I10"/>
  <c r="I11"/>
  <c r="H10"/>
  <c r="H11"/>
  <c r="G10"/>
  <c r="E47" i="18"/>
  <c r="BC18"/>
  <c r="BC14"/>
  <c r="BC13"/>
  <c r="BC12"/>
  <c r="AW11"/>
  <c r="J11"/>
  <c r="K10"/>
  <c r="G11"/>
  <c r="J10"/>
  <c r="I10"/>
  <c r="I11"/>
  <c r="H10"/>
  <c r="H11"/>
  <c r="G10"/>
  <c r="F83" i="16"/>
  <c r="F83" i="15"/>
  <c r="F86" s="1"/>
  <c r="AY82" s="1"/>
  <c r="F83" i="14"/>
  <c r="F83" i="13"/>
  <c r="F86" s="1"/>
  <c r="AY82" s="1"/>
  <c r="F83" i="12"/>
  <c r="F83" i="11"/>
  <c r="F86" s="1"/>
  <c r="AY82" s="1"/>
  <c r="F83" i="10"/>
  <c r="F83" i="9"/>
  <c r="F86" s="1"/>
  <c r="AY82" s="1"/>
  <c r="F83" i="8"/>
  <c r="F83" i="7"/>
  <c r="F86" s="1"/>
  <c r="AY82" s="1"/>
  <c r="F83" i="6"/>
  <c r="F86"/>
  <c r="AY82" s="1"/>
  <c r="B45" i="4"/>
  <c r="S45"/>
  <c r="M85" i="5"/>
  <c r="N85"/>
  <c r="O85"/>
  <c r="B44" i="4"/>
  <c r="S44" s="1"/>
  <c r="B43"/>
  <c r="S43" s="1"/>
  <c r="B42"/>
  <c r="S42" s="1"/>
  <c r="B41"/>
  <c r="S41" s="1"/>
  <c r="B40"/>
  <c r="S40" s="1"/>
  <c r="B39"/>
  <c r="S39" s="1"/>
  <c r="B38"/>
  <c r="B37"/>
  <c r="B36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7"/>
  <c r="B66"/>
  <c r="B65"/>
  <c r="B64"/>
  <c r="B63"/>
  <c r="E78" i="7"/>
  <c r="D78"/>
  <c r="C78"/>
  <c r="B78"/>
  <c r="A78"/>
  <c r="E78" i="8"/>
  <c r="D78"/>
  <c r="C78"/>
  <c r="B78"/>
  <c r="A78"/>
  <c r="E78" i="9"/>
  <c r="D78"/>
  <c r="C78"/>
  <c r="B78"/>
  <c r="A78"/>
  <c r="E78" i="10"/>
  <c r="D78"/>
  <c r="C78"/>
  <c r="B78"/>
  <c r="A78"/>
  <c r="E78" i="11"/>
  <c r="D78"/>
  <c r="C78"/>
  <c r="B78"/>
  <c r="A78"/>
  <c r="E78" i="12"/>
  <c r="D78"/>
  <c r="C78"/>
  <c r="B78"/>
  <c r="A78"/>
  <c r="E78" i="13"/>
  <c r="D78"/>
  <c r="C78"/>
  <c r="B78"/>
  <c r="A78"/>
  <c r="E78" i="14"/>
  <c r="D78"/>
  <c r="C78"/>
  <c r="B78"/>
  <c r="A78"/>
  <c r="E78" i="15"/>
  <c r="D78"/>
  <c r="C78"/>
  <c r="B78"/>
  <c r="A78"/>
  <c r="E78" i="16"/>
  <c r="D78"/>
  <c r="C78"/>
  <c r="B78"/>
  <c r="A78"/>
  <c r="E78" i="6"/>
  <c r="D78"/>
  <c r="C78"/>
  <c r="B78"/>
  <c r="A78"/>
  <c r="E77" i="7"/>
  <c r="D77"/>
  <c r="C77"/>
  <c r="B77"/>
  <c r="A77"/>
  <c r="E77" i="8"/>
  <c r="D77"/>
  <c r="C77"/>
  <c r="B77"/>
  <c r="A77"/>
  <c r="E77" i="9"/>
  <c r="D77"/>
  <c r="C77"/>
  <c r="B77"/>
  <c r="A77"/>
  <c r="E77" i="10"/>
  <c r="D77"/>
  <c r="C77"/>
  <c r="B77"/>
  <c r="A77"/>
  <c r="E77" i="11"/>
  <c r="D77"/>
  <c r="C77"/>
  <c r="B77"/>
  <c r="A77"/>
  <c r="E77" i="12"/>
  <c r="D77"/>
  <c r="C77"/>
  <c r="B77"/>
  <c r="A77"/>
  <c r="E77" i="13"/>
  <c r="D77"/>
  <c r="C77"/>
  <c r="B77"/>
  <c r="A77"/>
  <c r="E77" i="14"/>
  <c r="D77"/>
  <c r="C77"/>
  <c r="B77"/>
  <c r="A77"/>
  <c r="E77" i="15"/>
  <c r="D77"/>
  <c r="C77"/>
  <c r="B77"/>
  <c r="A77"/>
  <c r="E77" i="16"/>
  <c r="D77"/>
  <c r="C77"/>
  <c r="B77"/>
  <c r="A77"/>
  <c r="E77" i="6"/>
  <c r="D77"/>
  <c r="C77"/>
  <c r="B77"/>
  <c r="A77"/>
  <c r="E76" i="7"/>
  <c r="D76"/>
  <c r="C76"/>
  <c r="B76"/>
  <c r="A76"/>
  <c r="E76" i="8"/>
  <c r="D76"/>
  <c r="C76"/>
  <c r="B76"/>
  <c r="A76"/>
  <c r="E76" i="9"/>
  <c r="D76"/>
  <c r="C76"/>
  <c r="B76"/>
  <c r="A76"/>
  <c r="E76" i="10"/>
  <c r="D76"/>
  <c r="C76"/>
  <c r="B76"/>
  <c r="A76"/>
  <c r="E76" i="11"/>
  <c r="D76"/>
  <c r="C76"/>
  <c r="B76"/>
  <c r="A76"/>
  <c r="E76" i="12"/>
  <c r="D76"/>
  <c r="C76"/>
  <c r="B76"/>
  <c r="A76"/>
  <c r="E76" i="13"/>
  <c r="D76"/>
  <c r="C76"/>
  <c r="B76"/>
  <c r="A76"/>
  <c r="E76" i="14"/>
  <c r="D76"/>
  <c r="C76"/>
  <c r="B76"/>
  <c r="A76"/>
  <c r="E76" i="15"/>
  <c r="D76"/>
  <c r="C76"/>
  <c r="B76"/>
  <c r="A76"/>
  <c r="E76" i="16"/>
  <c r="D76"/>
  <c r="C76"/>
  <c r="B76"/>
  <c r="A76"/>
  <c r="E76" i="6"/>
  <c r="D76"/>
  <c r="C76"/>
  <c r="B76"/>
  <c r="A76"/>
  <c r="E75" i="7"/>
  <c r="D75"/>
  <c r="C75"/>
  <c r="B75"/>
  <c r="A75"/>
  <c r="E75" i="8"/>
  <c r="D75"/>
  <c r="C75"/>
  <c r="B75"/>
  <c r="A75"/>
  <c r="E75" i="9"/>
  <c r="D75"/>
  <c r="C75"/>
  <c r="B75"/>
  <c r="A75"/>
  <c r="E75" i="10"/>
  <c r="D75"/>
  <c r="C75"/>
  <c r="B75"/>
  <c r="A75"/>
  <c r="E75" i="11"/>
  <c r="D75"/>
  <c r="C75"/>
  <c r="B75"/>
  <c r="A75"/>
  <c r="E75" i="12"/>
  <c r="D75"/>
  <c r="C75"/>
  <c r="B75"/>
  <c r="A75"/>
  <c r="E75" i="13"/>
  <c r="D75"/>
  <c r="C75"/>
  <c r="B75"/>
  <c r="A75"/>
  <c r="E75" i="14"/>
  <c r="D75"/>
  <c r="C75"/>
  <c r="B75"/>
  <c r="A75"/>
  <c r="E75" i="15"/>
  <c r="D75"/>
  <c r="C75"/>
  <c r="B75"/>
  <c r="A75"/>
  <c r="E75" i="16"/>
  <c r="D75"/>
  <c r="C75"/>
  <c r="B75"/>
  <c r="A75"/>
  <c r="E75" i="6"/>
  <c r="D75"/>
  <c r="C75"/>
  <c r="B75"/>
  <c r="A75"/>
  <c r="E74" i="7"/>
  <c r="D74"/>
  <c r="C74"/>
  <c r="B74"/>
  <c r="A74"/>
  <c r="E74" i="8"/>
  <c r="D74"/>
  <c r="C74"/>
  <c r="B74"/>
  <c r="A74"/>
  <c r="E74" i="9"/>
  <c r="D74"/>
  <c r="C74"/>
  <c r="B74"/>
  <c r="A74"/>
  <c r="E74" i="10"/>
  <c r="D74"/>
  <c r="C74"/>
  <c r="B74"/>
  <c r="A74"/>
  <c r="E74" i="11"/>
  <c r="D74"/>
  <c r="C74"/>
  <c r="B74"/>
  <c r="A74"/>
  <c r="E74" i="12"/>
  <c r="D74"/>
  <c r="C74"/>
  <c r="B74"/>
  <c r="A74"/>
  <c r="E74" i="13"/>
  <c r="D74"/>
  <c r="C74"/>
  <c r="B74"/>
  <c r="A74"/>
  <c r="E74" i="14"/>
  <c r="D74"/>
  <c r="C74"/>
  <c r="B74"/>
  <c r="A74"/>
  <c r="E74" i="15"/>
  <c r="D74"/>
  <c r="C74"/>
  <c r="B74"/>
  <c r="A74"/>
  <c r="E74" i="16"/>
  <c r="D74"/>
  <c r="C74"/>
  <c r="B74"/>
  <c r="A74"/>
  <c r="E74" i="6"/>
  <c r="D74"/>
  <c r="C74"/>
  <c r="B74"/>
  <c r="A74"/>
  <c r="E73" i="7"/>
  <c r="D73"/>
  <c r="C73"/>
  <c r="B73"/>
  <c r="A73"/>
  <c r="E73" i="8"/>
  <c r="D73"/>
  <c r="C73"/>
  <c r="B73"/>
  <c r="A73"/>
  <c r="E73" i="9"/>
  <c r="D73"/>
  <c r="C73"/>
  <c r="B73"/>
  <c r="A73"/>
  <c r="E73" i="10"/>
  <c r="D73"/>
  <c r="C73"/>
  <c r="B73"/>
  <c r="A73"/>
  <c r="E73" i="11"/>
  <c r="D73"/>
  <c r="C73"/>
  <c r="B73"/>
  <c r="A73"/>
  <c r="E73" i="12"/>
  <c r="D73"/>
  <c r="C73"/>
  <c r="B73"/>
  <c r="A73"/>
  <c r="E73" i="13"/>
  <c r="D73"/>
  <c r="C73"/>
  <c r="B73"/>
  <c r="A73"/>
  <c r="E73" i="14"/>
  <c r="D73"/>
  <c r="C73"/>
  <c r="B73"/>
  <c r="A73"/>
  <c r="E73" i="15"/>
  <c r="D73"/>
  <c r="C73"/>
  <c r="B73"/>
  <c r="A73"/>
  <c r="E73" i="16"/>
  <c r="D73"/>
  <c r="C73"/>
  <c r="B73"/>
  <c r="A73"/>
  <c r="E73" i="6"/>
  <c r="D73"/>
  <c r="C73"/>
  <c r="B73"/>
  <c r="A73"/>
  <c r="E72" i="7"/>
  <c r="D72"/>
  <c r="C72"/>
  <c r="B72"/>
  <c r="A72"/>
  <c r="E72" i="8"/>
  <c r="D72"/>
  <c r="C72"/>
  <c r="B72"/>
  <c r="A72"/>
  <c r="E72" i="9"/>
  <c r="D72"/>
  <c r="C72"/>
  <c r="B72"/>
  <c r="A72"/>
  <c r="E72" i="10"/>
  <c r="D72"/>
  <c r="C72"/>
  <c r="B72"/>
  <c r="A72"/>
  <c r="E72" i="11"/>
  <c r="D72"/>
  <c r="C72"/>
  <c r="B72"/>
  <c r="A72"/>
  <c r="E72" i="12"/>
  <c r="D72"/>
  <c r="C72"/>
  <c r="B72"/>
  <c r="A72"/>
  <c r="E72" i="13"/>
  <c r="D72"/>
  <c r="C72"/>
  <c r="B72"/>
  <c r="A72"/>
  <c r="E72" i="14"/>
  <c r="D72"/>
  <c r="C72"/>
  <c r="B72"/>
  <c r="A72"/>
  <c r="E72" i="15"/>
  <c r="D72"/>
  <c r="C72"/>
  <c r="B72"/>
  <c r="A72"/>
  <c r="E72" i="16"/>
  <c r="D72"/>
  <c r="C72"/>
  <c r="B72"/>
  <c r="A72"/>
  <c r="E72" i="6"/>
  <c r="D72"/>
  <c r="C72"/>
  <c r="B72"/>
  <c r="A72"/>
  <c r="E71" i="7"/>
  <c r="D71"/>
  <c r="C71"/>
  <c r="B71"/>
  <c r="A71"/>
  <c r="E71" i="8"/>
  <c r="D71"/>
  <c r="C71"/>
  <c r="B71"/>
  <c r="A71"/>
  <c r="E71" i="9"/>
  <c r="D71"/>
  <c r="C71"/>
  <c r="B71"/>
  <c r="A71"/>
  <c r="E71" i="10"/>
  <c r="D71"/>
  <c r="C71"/>
  <c r="B71"/>
  <c r="A71"/>
  <c r="E71" i="11"/>
  <c r="D71"/>
  <c r="C71"/>
  <c r="B71"/>
  <c r="A71"/>
  <c r="E71" i="12"/>
  <c r="D71"/>
  <c r="C71"/>
  <c r="B71"/>
  <c r="A71"/>
  <c r="E71" i="13"/>
  <c r="D71"/>
  <c r="C71"/>
  <c r="B71"/>
  <c r="A71"/>
  <c r="E71" i="14"/>
  <c r="D71"/>
  <c r="C71"/>
  <c r="B71"/>
  <c r="A71"/>
  <c r="E71" i="15"/>
  <c r="D71"/>
  <c r="C71"/>
  <c r="B71"/>
  <c r="A71"/>
  <c r="E71" i="16"/>
  <c r="D71"/>
  <c r="C71"/>
  <c r="B71"/>
  <c r="A71"/>
  <c r="E71" i="6"/>
  <c r="D71"/>
  <c r="C71"/>
  <c r="B71"/>
  <c r="A71"/>
  <c r="E70" i="7"/>
  <c r="D70"/>
  <c r="C70"/>
  <c r="B70"/>
  <c r="A70"/>
  <c r="E70" i="8"/>
  <c r="D70"/>
  <c r="C70"/>
  <c r="B70"/>
  <c r="A70"/>
  <c r="E70" i="9"/>
  <c r="D70"/>
  <c r="C70"/>
  <c r="B70"/>
  <c r="A70"/>
  <c r="E70" i="10"/>
  <c r="D70"/>
  <c r="C70"/>
  <c r="B70"/>
  <c r="A70"/>
  <c r="E70" i="11"/>
  <c r="D70"/>
  <c r="C70"/>
  <c r="B70"/>
  <c r="A70"/>
  <c r="E70" i="12"/>
  <c r="D70"/>
  <c r="C70"/>
  <c r="B70"/>
  <c r="A70"/>
  <c r="E70" i="13"/>
  <c r="D70"/>
  <c r="C70"/>
  <c r="B70"/>
  <c r="A70"/>
  <c r="E70" i="14"/>
  <c r="D70"/>
  <c r="C70"/>
  <c r="B70"/>
  <c r="A70"/>
  <c r="E70" i="15"/>
  <c r="D70"/>
  <c r="C70"/>
  <c r="B70"/>
  <c r="A70"/>
  <c r="E70" i="16"/>
  <c r="D70"/>
  <c r="C70"/>
  <c r="B70"/>
  <c r="A70"/>
  <c r="E70" i="6"/>
  <c r="D70"/>
  <c r="C70"/>
  <c r="B70"/>
  <c r="A70"/>
  <c r="E69" i="7"/>
  <c r="D69"/>
  <c r="C69"/>
  <c r="B69"/>
  <c r="A69"/>
  <c r="E69" i="8"/>
  <c r="D69"/>
  <c r="C69"/>
  <c r="B69"/>
  <c r="A69"/>
  <c r="E69" i="9"/>
  <c r="D69"/>
  <c r="C69"/>
  <c r="B69"/>
  <c r="A69"/>
  <c r="E69" i="10"/>
  <c r="D69"/>
  <c r="C69"/>
  <c r="B69"/>
  <c r="A69"/>
  <c r="E69" i="11"/>
  <c r="D69"/>
  <c r="C69"/>
  <c r="B69"/>
  <c r="A69"/>
  <c r="E69" i="12"/>
  <c r="D69"/>
  <c r="C69"/>
  <c r="B69"/>
  <c r="A69"/>
  <c r="E69" i="13"/>
  <c r="D69"/>
  <c r="C69"/>
  <c r="B69"/>
  <c r="A69"/>
  <c r="E69" i="14"/>
  <c r="D69"/>
  <c r="C69"/>
  <c r="B69"/>
  <c r="A69"/>
  <c r="E69" i="15"/>
  <c r="D69"/>
  <c r="C69"/>
  <c r="B69"/>
  <c r="A69"/>
  <c r="E69" i="16"/>
  <c r="D69"/>
  <c r="C69"/>
  <c r="B69"/>
  <c r="A69"/>
  <c r="E69" i="6"/>
  <c r="D69"/>
  <c r="C69"/>
  <c r="B69"/>
  <c r="A69"/>
  <c r="E68" i="7"/>
  <c r="D68"/>
  <c r="C68"/>
  <c r="B68"/>
  <c r="A68"/>
  <c r="E68" i="8"/>
  <c r="D68"/>
  <c r="C68"/>
  <c r="B68"/>
  <c r="A68"/>
  <c r="E68" i="9"/>
  <c r="D68"/>
  <c r="C68"/>
  <c r="B68"/>
  <c r="A68"/>
  <c r="E68" i="10"/>
  <c r="D68"/>
  <c r="C68"/>
  <c r="B68"/>
  <c r="A68"/>
  <c r="E68" i="11"/>
  <c r="D68"/>
  <c r="C68"/>
  <c r="B68"/>
  <c r="A68"/>
  <c r="E68" i="12"/>
  <c r="D68"/>
  <c r="C68"/>
  <c r="B68"/>
  <c r="A68"/>
  <c r="E68" i="13"/>
  <c r="D68"/>
  <c r="C68"/>
  <c r="B68"/>
  <c r="A68"/>
  <c r="E68" i="14"/>
  <c r="D68"/>
  <c r="C68"/>
  <c r="B68"/>
  <c r="A68"/>
  <c r="E68" i="15"/>
  <c r="D68"/>
  <c r="C68"/>
  <c r="B68"/>
  <c r="A68"/>
  <c r="E68" i="16"/>
  <c r="D68"/>
  <c r="C68"/>
  <c r="B68"/>
  <c r="A68"/>
  <c r="E68" i="6"/>
  <c r="D68"/>
  <c r="C68"/>
  <c r="B68"/>
  <c r="A68"/>
  <c r="E67" i="7"/>
  <c r="D67"/>
  <c r="C67"/>
  <c r="B67"/>
  <c r="A67"/>
  <c r="E67" i="8"/>
  <c r="D67"/>
  <c r="C67"/>
  <c r="B67"/>
  <c r="A67"/>
  <c r="E67" i="9"/>
  <c r="D67"/>
  <c r="C67"/>
  <c r="B67"/>
  <c r="A67"/>
  <c r="E67" i="10"/>
  <c r="D67"/>
  <c r="C67"/>
  <c r="B67"/>
  <c r="A67"/>
  <c r="E67" i="11"/>
  <c r="D67"/>
  <c r="C67"/>
  <c r="B67"/>
  <c r="A67"/>
  <c r="E67" i="12"/>
  <c r="D67"/>
  <c r="C67"/>
  <c r="B67"/>
  <c r="A67"/>
  <c r="E67" i="13"/>
  <c r="D67"/>
  <c r="C67"/>
  <c r="B67"/>
  <c r="A67"/>
  <c r="E67" i="14"/>
  <c r="D67"/>
  <c r="C67"/>
  <c r="B67"/>
  <c r="A67"/>
  <c r="E67" i="15"/>
  <c r="D67"/>
  <c r="C67"/>
  <c r="B67"/>
  <c r="A67"/>
  <c r="E67" i="16"/>
  <c r="D67"/>
  <c r="C67"/>
  <c r="B67"/>
  <c r="A67"/>
  <c r="E67" i="6"/>
  <c r="D67"/>
  <c r="C67"/>
  <c r="B67"/>
  <c r="A67"/>
  <c r="E66" i="7"/>
  <c r="D66"/>
  <c r="C66"/>
  <c r="B66"/>
  <c r="A66"/>
  <c r="E66" i="8"/>
  <c r="D66"/>
  <c r="C66"/>
  <c r="B66"/>
  <c r="A66"/>
  <c r="E66" i="9"/>
  <c r="D66"/>
  <c r="C66"/>
  <c r="B66"/>
  <c r="A66"/>
  <c r="E66" i="10"/>
  <c r="D66"/>
  <c r="C66"/>
  <c r="B66"/>
  <c r="A66"/>
  <c r="E66" i="11"/>
  <c r="D66"/>
  <c r="C66"/>
  <c r="B66"/>
  <c r="A66"/>
  <c r="E66" i="12"/>
  <c r="D66"/>
  <c r="C66"/>
  <c r="B66"/>
  <c r="A66"/>
  <c r="E66" i="13"/>
  <c r="D66"/>
  <c r="C66"/>
  <c r="B66"/>
  <c r="A66"/>
  <c r="E66" i="14"/>
  <c r="D66"/>
  <c r="C66"/>
  <c r="B66"/>
  <c r="A66"/>
  <c r="E66" i="15"/>
  <c r="D66"/>
  <c r="C66"/>
  <c r="B66"/>
  <c r="A66"/>
  <c r="E66" i="16"/>
  <c r="D66"/>
  <c r="C66"/>
  <c r="B66"/>
  <c r="A66"/>
  <c r="E66" i="6"/>
  <c r="D66"/>
  <c r="C66"/>
  <c r="B66"/>
  <c r="A66"/>
  <c r="E65" i="7"/>
  <c r="D65"/>
  <c r="C65"/>
  <c r="B65"/>
  <c r="A65"/>
  <c r="E65" i="8"/>
  <c r="D65"/>
  <c r="C65"/>
  <c r="B65"/>
  <c r="A65"/>
  <c r="E65" i="9"/>
  <c r="D65"/>
  <c r="C65"/>
  <c r="B65"/>
  <c r="A65"/>
  <c r="E65" i="10"/>
  <c r="D65"/>
  <c r="C65"/>
  <c r="B65"/>
  <c r="A65"/>
  <c r="E65" i="11"/>
  <c r="D65"/>
  <c r="C65"/>
  <c r="B65"/>
  <c r="A65"/>
  <c r="E65" i="12"/>
  <c r="D65"/>
  <c r="C65"/>
  <c r="B65"/>
  <c r="A65"/>
  <c r="E65" i="13"/>
  <c r="D65"/>
  <c r="C65"/>
  <c r="B65"/>
  <c r="A65"/>
  <c r="E65" i="14"/>
  <c r="D65"/>
  <c r="C65"/>
  <c r="B65"/>
  <c r="A65"/>
  <c r="E65" i="15"/>
  <c r="D65"/>
  <c r="C65"/>
  <c r="B65"/>
  <c r="A65"/>
  <c r="E65" i="16"/>
  <c r="D65"/>
  <c r="C65"/>
  <c r="B65"/>
  <c r="A65"/>
  <c r="E65" i="6"/>
  <c r="D65"/>
  <c r="C65"/>
  <c r="B65"/>
  <c r="A65"/>
  <c r="E64" i="7"/>
  <c r="D64"/>
  <c r="C64"/>
  <c r="B64"/>
  <c r="A64"/>
  <c r="E64" i="8"/>
  <c r="D64"/>
  <c r="C64"/>
  <c r="B64"/>
  <c r="A64"/>
  <c r="E64" i="9"/>
  <c r="D64"/>
  <c r="C64"/>
  <c r="B64"/>
  <c r="A64"/>
  <c r="E64" i="10"/>
  <c r="D64"/>
  <c r="C64"/>
  <c r="B64"/>
  <c r="A64"/>
  <c r="E64" i="11"/>
  <c r="D64"/>
  <c r="C64"/>
  <c r="B64"/>
  <c r="A64"/>
  <c r="E64" i="12"/>
  <c r="D64"/>
  <c r="C64"/>
  <c r="B64"/>
  <c r="A64"/>
  <c r="E64" i="13"/>
  <c r="D64"/>
  <c r="C64"/>
  <c r="B64"/>
  <c r="A64"/>
  <c r="E64" i="14"/>
  <c r="D64"/>
  <c r="C64"/>
  <c r="B64"/>
  <c r="A64"/>
  <c r="E64" i="15"/>
  <c r="D64"/>
  <c r="C64"/>
  <c r="B64"/>
  <c r="A64"/>
  <c r="E64" i="16"/>
  <c r="D64"/>
  <c r="C64"/>
  <c r="B64"/>
  <c r="A64"/>
  <c r="E64" i="6"/>
  <c r="D64"/>
  <c r="C64"/>
  <c r="B64"/>
  <c r="A64"/>
  <c r="E63" i="7"/>
  <c r="D63"/>
  <c r="C63"/>
  <c r="B63"/>
  <c r="A63"/>
  <c r="E63" i="8"/>
  <c r="D63"/>
  <c r="C63"/>
  <c r="B63"/>
  <c r="A63"/>
  <c r="E63" i="9"/>
  <c r="D63"/>
  <c r="C63"/>
  <c r="B63"/>
  <c r="A63"/>
  <c r="E63" i="10"/>
  <c r="D63"/>
  <c r="C63"/>
  <c r="B63"/>
  <c r="A63"/>
  <c r="E63" i="11"/>
  <c r="D63"/>
  <c r="C63"/>
  <c r="B63"/>
  <c r="A63"/>
  <c r="E63" i="12"/>
  <c r="D63"/>
  <c r="C63"/>
  <c r="B63"/>
  <c r="A63"/>
  <c r="E63" i="13"/>
  <c r="D63"/>
  <c r="C63"/>
  <c r="B63"/>
  <c r="A63"/>
  <c r="E63" i="14"/>
  <c r="D63"/>
  <c r="C63"/>
  <c r="B63"/>
  <c r="A63"/>
  <c r="E63" i="15"/>
  <c r="D63"/>
  <c r="C63"/>
  <c r="B63"/>
  <c r="A63"/>
  <c r="E63" i="16"/>
  <c r="D63"/>
  <c r="C63"/>
  <c r="B63"/>
  <c r="A63"/>
  <c r="E63" i="6"/>
  <c r="D63"/>
  <c r="C63"/>
  <c r="B63"/>
  <c r="A63"/>
  <c r="E62" i="7"/>
  <c r="D62"/>
  <c r="C62"/>
  <c r="B62"/>
  <c r="A62"/>
  <c r="E62" i="8"/>
  <c r="D62"/>
  <c r="C62"/>
  <c r="B62"/>
  <c r="A62"/>
  <c r="E62" i="9"/>
  <c r="D62"/>
  <c r="C62"/>
  <c r="B62"/>
  <c r="A62"/>
  <c r="E62" i="10"/>
  <c r="D62"/>
  <c r="C62"/>
  <c r="B62"/>
  <c r="A62"/>
  <c r="E62" i="11"/>
  <c r="D62"/>
  <c r="C62"/>
  <c r="B62"/>
  <c r="A62"/>
  <c r="E62" i="12"/>
  <c r="D62"/>
  <c r="C62"/>
  <c r="B62"/>
  <c r="A62"/>
  <c r="E62" i="13"/>
  <c r="D62"/>
  <c r="C62"/>
  <c r="B62"/>
  <c r="A62"/>
  <c r="E62" i="14"/>
  <c r="D62"/>
  <c r="C62"/>
  <c r="B62"/>
  <c r="A62"/>
  <c r="E62" i="15"/>
  <c r="D62"/>
  <c r="C62"/>
  <c r="B62"/>
  <c r="A62"/>
  <c r="E62" i="16"/>
  <c r="D62"/>
  <c r="C62"/>
  <c r="B62"/>
  <c r="A62"/>
  <c r="E62" i="6"/>
  <c r="D62"/>
  <c r="C62"/>
  <c r="B62"/>
  <c r="A62"/>
  <c r="E61" i="7"/>
  <c r="D61"/>
  <c r="C61"/>
  <c r="B61"/>
  <c r="A61"/>
  <c r="E61" i="8"/>
  <c r="D61"/>
  <c r="C61"/>
  <c r="B61"/>
  <c r="A61"/>
  <c r="E61" i="9"/>
  <c r="D61"/>
  <c r="C61"/>
  <c r="B61"/>
  <c r="A61"/>
  <c r="E61" i="10"/>
  <c r="D61"/>
  <c r="C61"/>
  <c r="B61"/>
  <c r="A61"/>
  <c r="E61" i="11"/>
  <c r="D61"/>
  <c r="C61"/>
  <c r="B61"/>
  <c r="A61"/>
  <c r="E61" i="12"/>
  <c r="D61"/>
  <c r="C61"/>
  <c r="B61"/>
  <c r="A61"/>
  <c r="E61" i="13"/>
  <c r="D61"/>
  <c r="C61"/>
  <c r="B61"/>
  <c r="A61"/>
  <c r="E61" i="14"/>
  <c r="D61"/>
  <c r="C61"/>
  <c r="B61"/>
  <c r="A61"/>
  <c r="E61" i="15"/>
  <c r="D61"/>
  <c r="C61"/>
  <c r="B61"/>
  <c r="A61"/>
  <c r="E61" i="16"/>
  <c r="D61"/>
  <c r="C61"/>
  <c r="B61"/>
  <c r="A61"/>
  <c r="E61" i="6"/>
  <c r="D61"/>
  <c r="C61"/>
  <c r="B61"/>
  <c r="A61"/>
  <c r="E60" i="7"/>
  <c r="D60"/>
  <c r="C60"/>
  <c r="B60"/>
  <c r="A60"/>
  <c r="E60" i="8"/>
  <c r="D60"/>
  <c r="C60"/>
  <c r="B60"/>
  <c r="A60"/>
  <c r="E60" i="9"/>
  <c r="D60"/>
  <c r="C60"/>
  <c r="B60"/>
  <c r="A60"/>
  <c r="E60" i="10"/>
  <c r="D60"/>
  <c r="C60"/>
  <c r="B60"/>
  <c r="A60"/>
  <c r="E60" i="11"/>
  <c r="D60"/>
  <c r="C60"/>
  <c r="B60"/>
  <c r="A60"/>
  <c r="E60" i="12"/>
  <c r="D60"/>
  <c r="C60"/>
  <c r="B60"/>
  <c r="A60"/>
  <c r="E60" i="13"/>
  <c r="D60"/>
  <c r="C60"/>
  <c r="B60"/>
  <c r="A60"/>
  <c r="E60" i="14"/>
  <c r="D60"/>
  <c r="C60"/>
  <c r="B60"/>
  <c r="A60"/>
  <c r="E60" i="15"/>
  <c r="D60"/>
  <c r="C60"/>
  <c r="B60"/>
  <c r="A60"/>
  <c r="E60" i="16"/>
  <c r="D60"/>
  <c r="C60"/>
  <c r="B60"/>
  <c r="A60"/>
  <c r="E60" i="6"/>
  <c r="D60"/>
  <c r="C60"/>
  <c r="B60"/>
  <c r="A60"/>
  <c r="E59" i="7"/>
  <c r="D59"/>
  <c r="C59"/>
  <c r="B59"/>
  <c r="A59"/>
  <c r="E59" i="8"/>
  <c r="D59"/>
  <c r="C59"/>
  <c r="B59"/>
  <c r="A59"/>
  <c r="E59" i="9"/>
  <c r="D59"/>
  <c r="C59"/>
  <c r="B59"/>
  <c r="A59"/>
  <c r="E59" i="10"/>
  <c r="D59"/>
  <c r="C59"/>
  <c r="B59"/>
  <c r="A59"/>
  <c r="E59" i="11"/>
  <c r="D59"/>
  <c r="C59"/>
  <c r="B59"/>
  <c r="A59"/>
  <c r="E59" i="12"/>
  <c r="D59"/>
  <c r="C59"/>
  <c r="B59"/>
  <c r="A59"/>
  <c r="E59" i="13"/>
  <c r="D59"/>
  <c r="C59"/>
  <c r="B59"/>
  <c r="A59"/>
  <c r="E59" i="14"/>
  <c r="D59"/>
  <c r="C59"/>
  <c r="B59"/>
  <c r="A59"/>
  <c r="E59" i="15"/>
  <c r="D59"/>
  <c r="C59"/>
  <c r="B59"/>
  <c r="A59"/>
  <c r="E59" i="16"/>
  <c r="D59"/>
  <c r="C59"/>
  <c r="B59"/>
  <c r="A59"/>
  <c r="E59" i="6"/>
  <c r="D59"/>
  <c r="C59"/>
  <c r="B59"/>
  <c r="A59"/>
  <c r="E58" i="7"/>
  <c r="D58"/>
  <c r="C58"/>
  <c r="B58"/>
  <c r="A58"/>
  <c r="E58" i="8"/>
  <c r="D58"/>
  <c r="C58"/>
  <c r="B58"/>
  <c r="A58"/>
  <c r="E58" i="9"/>
  <c r="D58"/>
  <c r="C58"/>
  <c r="B58"/>
  <c r="A58"/>
  <c r="E58" i="10"/>
  <c r="D58"/>
  <c r="C58"/>
  <c r="B58"/>
  <c r="A58"/>
  <c r="E58" i="11"/>
  <c r="D58"/>
  <c r="C58"/>
  <c r="B58"/>
  <c r="A58"/>
  <c r="E58" i="12"/>
  <c r="D58"/>
  <c r="C58"/>
  <c r="B58"/>
  <c r="A58"/>
  <c r="E58" i="13"/>
  <c r="D58"/>
  <c r="C58"/>
  <c r="B58"/>
  <c r="A58"/>
  <c r="E58" i="14"/>
  <c r="D58"/>
  <c r="C58"/>
  <c r="B58"/>
  <c r="A58"/>
  <c r="E58" i="15"/>
  <c r="D58"/>
  <c r="C58"/>
  <c r="B58"/>
  <c r="A58"/>
  <c r="E58" i="16"/>
  <c r="D58"/>
  <c r="C58"/>
  <c r="B58"/>
  <c r="A58"/>
  <c r="E58" i="6"/>
  <c r="D58"/>
  <c r="C58"/>
  <c r="B58"/>
  <c r="A58"/>
  <c r="E57" i="7"/>
  <c r="D57"/>
  <c r="C57"/>
  <c r="B57"/>
  <c r="A57"/>
  <c r="E57" i="8"/>
  <c r="D57"/>
  <c r="C57"/>
  <c r="B57"/>
  <c r="A57"/>
  <c r="E57" i="9"/>
  <c r="D57"/>
  <c r="C57"/>
  <c r="B57"/>
  <c r="A57"/>
  <c r="E57" i="10"/>
  <c r="D57"/>
  <c r="C57"/>
  <c r="B57"/>
  <c r="A57"/>
  <c r="E57" i="11"/>
  <c r="D57"/>
  <c r="C57"/>
  <c r="B57"/>
  <c r="A57"/>
  <c r="E57" i="12"/>
  <c r="D57"/>
  <c r="C57"/>
  <c r="B57"/>
  <c r="A57"/>
  <c r="E57" i="13"/>
  <c r="D57"/>
  <c r="C57"/>
  <c r="B57"/>
  <c r="A57"/>
  <c r="E57" i="14"/>
  <c r="D57"/>
  <c r="C57"/>
  <c r="B57"/>
  <c r="A57"/>
  <c r="E57" i="15"/>
  <c r="D57"/>
  <c r="C57"/>
  <c r="B57"/>
  <c r="A57"/>
  <c r="E57" i="16"/>
  <c r="D57"/>
  <c r="C57"/>
  <c r="B57"/>
  <c r="A57"/>
  <c r="E57" i="6"/>
  <c r="D57"/>
  <c r="C57"/>
  <c r="B57"/>
  <c r="A57"/>
  <c r="E56" i="7"/>
  <c r="D56"/>
  <c r="C56"/>
  <c r="B56"/>
  <c r="A56"/>
  <c r="E56" i="8"/>
  <c r="D56"/>
  <c r="C56"/>
  <c r="B56"/>
  <c r="A56"/>
  <c r="E56" i="9"/>
  <c r="D56"/>
  <c r="C56"/>
  <c r="B56"/>
  <c r="A56"/>
  <c r="E56" i="10"/>
  <c r="D56"/>
  <c r="C56"/>
  <c r="B56"/>
  <c r="A56"/>
  <c r="E56" i="11"/>
  <c r="D56"/>
  <c r="C56"/>
  <c r="B56"/>
  <c r="A56"/>
  <c r="E56" i="12"/>
  <c r="D56"/>
  <c r="C56"/>
  <c r="B56"/>
  <c r="A56"/>
  <c r="E56" i="13"/>
  <c r="D56"/>
  <c r="C56"/>
  <c r="B56"/>
  <c r="A56"/>
  <c r="E56" i="14"/>
  <c r="D56"/>
  <c r="C56"/>
  <c r="B56"/>
  <c r="A56"/>
  <c r="E56" i="15"/>
  <c r="D56"/>
  <c r="C56"/>
  <c r="B56"/>
  <c r="A56"/>
  <c r="E56" i="16"/>
  <c r="D56"/>
  <c r="C56"/>
  <c r="B56"/>
  <c r="A56"/>
  <c r="E56" i="6"/>
  <c r="D56"/>
  <c r="C56"/>
  <c r="B56"/>
  <c r="A56"/>
  <c r="E55" i="7"/>
  <c r="D55"/>
  <c r="C55"/>
  <c r="B55"/>
  <c r="A55"/>
  <c r="E55" i="8"/>
  <c r="D55"/>
  <c r="C55"/>
  <c r="B55"/>
  <c r="A55"/>
  <c r="E55" i="9"/>
  <c r="D55"/>
  <c r="C55"/>
  <c r="B55"/>
  <c r="A55"/>
  <c r="E55" i="10"/>
  <c r="D55"/>
  <c r="C55"/>
  <c r="B55"/>
  <c r="A55"/>
  <c r="E55" i="11"/>
  <c r="D55"/>
  <c r="C55"/>
  <c r="B55"/>
  <c r="A55"/>
  <c r="E55" i="12"/>
  <c r="D55"/>
  <c r="C55"/>
  <c r="B55"/>
  <c r="A55"/>
  <c r="E55" i="13"/>
  <c r="D55"/>
  <c r="C55"/>
  <c r="B55"/>
  <c r="A55"/>
  <c r="E55" i="14"/>
  <c r="D55"/>
  <c r="C55"/>
  <c r="B55"/>
  <c r="A55"/>
  <c r="E55" i="15"/>
  <c r="D55"/>
  <c r="C55"/>
  <c r="B55"/>
  <c r="A55"/>
  <c r="E55" i="16"/>
  <c r="D55"/>
  <c r="C55"/>
  <c r="B55"/>
  <c r="A55"/>
  <c r="E55" i="6"/>
  <c r="D55"/>
  <c r="C55"/>
  <c r="B55"/>
  <c r="A55"/>
  <c r="E54" i="7"/>
  <c r="D54"/>
  <c r="C54"/>
  <c r="B54"/>
  <c r="A54"/>
  <c r="E54" i="8"/>
  <c r="D54"/>
  <c r="C54"/>
  <c r="B54"/>
  <c r="A54"/>
  <c r="E54" i="9"/>
  <c r="D54"/>
  <c r="C54"/>
  <c r="B54"/>
  <c r="A54"/>
  <c r="E54" i="10"/>
  <c r="D54"/>
  <c r="C54"/>
  <c r="B54"/>
  <c r="A54"/>
  <c r="E54" i="11"/>
  <c r="D54"/>
  <c r="C54"/>
  <c r="B54"/>
  <c r="A54"/>
  <c r="E54" i="12"/>
  <c r="D54"/>
  <c r="C54"/>
  <c r="B54"/>
  <c r="A54"/>
  <c r="E54" i="13"/>
  <c r="D54"/>
  <c r="C54"/>
  <c r="B54"/>
  <c r="A54"/>
  <c r="E54" i="14"/>
  <c r="D54"/>
  <c r="C54"/>
  <c r="B54"/>
  <c r="A54"/>
  <c r="E54" i="15"/>
  <c r="D54"/>
  <c r="C54"/>
  <c r="B54"/>
  <c r="A54"/>
  <c r="E54" i="16"/>
  <c r="D54"/>
  <c r="C54"/>
  <c r="B54"/>
  <c r="A54"/>
  <c r="E54" i="6"/>
  <c r="D54"/>
  <c r="C54"/>
  <c r="B54"/>
  <c r="A54"/>
  <c r="E53" i="7"/>
  <c r="D53"/>
  <c r="C53"/>
  <c r="B53"/>
  <c r="A53"/>
  <c r="E53" i="8"/>
  <c r="D53"/>
  <c r="C53"/>
  <c r="B53"/>
  <c r="A53"/>
  <c r="E53" i="9"/>
  <c r="D53"/>
  <c r="C53"/>
  <c r="B53"/>
  <c r="A53"/>
  <c r="E53" i="10"/>
  <c r="D53"/>
  <c r="C53"/>
  <c r="B53"/>
  <c r="A53"/>
  <c r="E53" i="11"/>
  <c r="D53"/>
  <c r="C53"/>
  <c r="B53"/>
  <c r="A53"/>
  <c r="E53" i="12"/>
  <c r="D53"/>
  <c r="C53"/>
  <c r="B53"/>
  <c r="A53"/>
  <c r="E53" i="13"/>
  <c r="D53"/>
  <c r="C53"/>
  <c r="B53"/>
  <c r="A53"/>
  <c r="E53" i="14"/>
  <c r="D53"/>
  <c r="C53"/>
  <c r="B53"/>
  <c r="A53"/>
  <c r="E53" i="15"/>
  <c r="D53"/>
  <c r="C53"/>
  <c r="B53"/>
  <c r="A53"/>
  <c r="E53" i="16"/>
  <c r="D53"/>
  <c r="C53"/>
  <c r="B53"/>
  <c r="A53"/>
  <c r="E53" i="6"/>
  <c r="D53"/>
  <c r="C53"/>
  <c r="B53"/>
  <c r="A53"/>
  <c r="E52" i="7"/>
  <c r="D52"/>
  <c r="C52"/>
  <c r="B52"/>
  <c r="A52"/>
  <c r="E52" i="8"/>
  <c r="D52"/>
  <c r="C52"/>
  <c r="B52"/>
  <c r="A52"/>
  <c r="E52" i="9"/>
  <c r="D52"/>
  <c r="C52"/>
  <c r="B52"/>
  <c r="A52"/>
  <c r="E52" i="10"/>
  <c r="D52"/>
  <c r="C52"/>
  <c r="B52"/>
  <c r="A52"/>
  <c r="E52" i="11"/>
  <c r="D52"/>
  <c r="C52"/>
  <c r="B52"/>
  <c r="A52"/>
  <c r="E52" i="12"/>
  <c r="D52"/>
  <c r="C52"/>
  <c r="B52"/>
  <c r="A52"/>
  <c r="E52" i="13"/>
  <c r="D52"/>
  <c r="C52"/>
  <c r="B52"/>
  <c r="A52"/>
  <c r="E52" i="14"/>
  <c r="D52"/>
  <c r="C52"/>
  <c r="B52"/>
  <c r="A52"/>
  <c r="E52" i="15"/>
  <c r="D52"/>
  <c r="C52"/>
  <c r="B52"/>
  <c r="A52"/>
  <c r="E52" i="16"/>
  <c r="D52"/>
  <c r="C52"/>
  <c r="B52"/>
  <c r="A52"/>
  <c r="E52" i="6"/>
  <c r="D52"/>
  <c r="C52"/>
  <c r="B52"/>
  <c r="A52"/>
  <c r="E51" i="7"/>
  <c r="D51"/>
  <c r="C51"/>
  <c r="B51"/>
  <c r="A51"/>
  <c r="E51" i="8"/>
  <c r="D51"/>
  <c r="C51"/>
  <c r="B51"/>
  <c r="A51"/>
  <c r="E51" i="9"/>
  <c r="D51"/>
  <c r="C51"/>
  <c r="B51"/>
  <c r="A51"/>
  <c r="E51" i="10"/>
  <c r="D51"/>
  <c r="C51"/>
  <c r="B51"/>
  <c r="A51"/>
  <c r="E51" i="11"/>
  <c r="D51"/>
  <c r="C51"/>
  <c r="B51"/>
  <c r="A51"/>
  <c r="E51" i="12"/>
  <c r="D51"/>
  <c r="C51"/>
  <c r="B51"/>
  <c r="A51"/>
  <c r="E51" i="13"/>
  <c r="D51"/>
  <c r="C51"/>
  <c r="B51"/>
  <c r="A51"/>
  <c r="E51" i="14"/>
  <c r="D51"/>
  <c r="C51"/>
  <c r="B51"/>
  <c r="A51"/>
  <c r="E51" i="15"/>
  <c r="D51"/>
  <c r="C51"/>
  <c r="B51"/>
  <c r="A51"/>
  <c r="E51" i="16"/>
  <c r="D51"/>
  <c r="C51"/>
  <c r="B51"/>
  <c r="A51"/>
  <c r="E51" i="6"/>
  <c r="D51"/>
  <c r="C51"/>
  <c r="B51"/>
  <c r="A51"/>
  <c r="E50" i="7"/>
  <c r="D50"/>
  <c r="C50"/>
  <c r="B50"/>
  <c r="A50"/>
  <c r="E50" i="8"/>
  <c r="D50"/>
  <c r="C50"/>
  <c r="B50"/>
  <c r="A50"/>
  <c r="E50" i="9"/>
  <c r="D50"/>
  <c r="C50"/>
  <c r="B50"/>
  <c r="A50"/>
  <c r="E50" i="10"/>
  <c r="D50"/>
  <c r="C50"/>
  <c r="B50"/>
  <c r="A50"/>
  <c r="E50" i="11"/>
  <c r="D50"/>
  <c r="C50"/>
  <c r="B50"/>
  <c r="A50"/>
  <c r="E50" i="12"/>
  <c r="D50"/>
  <c r="C50"/>
  <c r="B50"/>
  <c r="A50"/>
  <c r="E50" i="13"/>
  <c r="D50"/>
  <c r="C50"/>
  <c r="B50"/>
  <c r="A50"/>
  <c r="E50" i="14"/>
  <c r="D50"/>
  <c r="C50"/>
  <c r="B50"/>
  <c r="A50"/>
  <c r="E50" i="15"/>
  <c r="D50"/>
  <c r="C50"/>
  <c r="B50"/>
  <c r="A50"/>
  <c r="E50" i="16"/>
  <c r="D50"/>
  <c r="C50"/>
  <c r="B50"/>
  <c r="A50"/>
  <c r="E50" i="6"/>
  <c r="D50"/>
  <c r="C50"/>
  <c r="B50"/>
  <c r="A50"/>
  <c r="E49" i="7"/>
  <c r="D49"/>
  <c r="C49"/>
  <c r="B49"/>
  <c r="A49"/>
  <c r="E49" i="8"/>
  <c r="D49"/>
  <c r="C49"/>
  <c r="B49"/>
  <c r="A49"/>
  <c r="E49" i="9"/>
  <c r="D49"/>
  <c r="C49"/>
  <c r="B49"/>
  <c r="A49"/>
  <c r="E49" i="10"/>
  <c r="D49"/>
  <c r="C49"/>
  <c r="B49"/>
  <c r="A49"/>
  <c r="E49" i="11"/>
  <c r="D49"/>
  <c r="C49"/>
  <c r="B49"/>
  <c r="A49"/>
  <c r="E49" i="12"/>
  <c r="D49"/>
  <c r="C49"/>
  <c r="B49"/>
  <c r="A49"/>
  <c r="E49" i="13"/>
  <c r="D49"/>
  <c r="C49"/>
  <c r="B49"/>
  <c r="A49"/>
  <c r="E49" i="14"/>
  <c r="D49"/>
  <c r="C49"/>
  <c r="B49"/>
  <c r="A49"/>
  <c r="E49" i="15"/>
  <c r="D49"/>
  <c r="C49"/>
  <c r="B49"/>
  <c r="A49"/>
  <c r="E49" i="16"/>
  <c r="D49"/>
  <c r="C49"/>
  <c r="B49"/>
  <c r="A49"/>
  <c r="E49" i="6"/>
  <c r="D49"/>
  <c r="C49"/>
  <c r="B49"/>
  <c r="A49"/>
  <c r="E48" i="7"/>
  <c r="D48"/>
  <c r="C48"/>
  <c r="B48"/>
  <c r="A48"/>
  <c r="E48" i="8"/>
  <c r="D48"/>
  <c r="C48"/>
  <c r="B48"/>
  <c r="A48"/>
  <c r="E48" i="9"/>
  <c r="D48"/>
  <c r="C48"/>
  <c r="B48"/>
  <c r="A48"/>
  <c r="E48" i="10"/>
  <c r="D48"/>
  <c r="C48"/>
  <c r="B48"/>
  <c r="A48"/>
  <c r="E48" i="11"/>
  <c r="D48"/>
  <c r="C48"/>
  <c r="B48"/>
  <c r="A48"/>
  <c r="E48" i="12"/>
  <c r="D48"/>
  <c r="C48"/>
  <c r="B48"/>
  <c r="A48"/>
  <c r="E48" i="13"/>
  <c r="D48"/>
  <c r="C48"/>
  <c r="B48"/>
  <c r="A48"/>
  <c r="E48" i="14"/>
  <c r="D48"/>
  <c r="C48"/>
  <c r="B48"/>
  <c r="A48"/>
  <c r="E48" i="15"/>
  <c r="D48"/>
  <c r="C48"/>
  <c r="B48"/>
  <c r="A48"/>
  <c r="E48" i="16"/>
  <c r="D48"/>
  <c r="C48"/>
  <c r="B48"/>
  <c r="A48"/>
  <c r="E48" i="6"/>
  <c r="D48"/>
  <c r="C48"/>
  <c r="B48"/>
  <c r="A48"/>
  <c r="E47" i="7"/>
  <c r="D47"/>
  <c r="C47"/>
  <c r="B47"/>
  <c r="A47"/>
  <c r="E47" i="8"/>
  <c r="D47"/>
  <c r="C47"/>
  <c r="B47"/>
  <c r="A47"/>
  <c r="E47" i="9"/>
  <c r="D47"/>
  <c r="C47"/>
  <c r="B47"/>
  <c r="A47"/>
  <c r="E47" i="10"/>
  <c r="D47"/>
  <c r="C47"/>
  <c r="B47"/>
  <c r="A47"/>
  <c r="E47" i="11"/>
  <c r="D47"/>
  <c r="C47"/>
  <c r="B47"/>
  <c r="A47"/>
  <c r="E47" i="12"/>
  <c r="D47"/>
  <c r="C47"/>
  <c r="B47"/>
  <c r="A47"/>
  <c r="E47" i="13"/>
  <c r="D47"/>
  <c r="C47"/>
  <c r="B47"/>
  <c r="A47"/>
  <c r="E47" i="14"/>
  <c r="D47"/>
  <c r="C47"/>
  <c r="B47"/>
  <c r="A47"/>
  <c r="E47" i="15"/>
  <c r="D47"/>
  <c r="C47"/>
  <c r="B47"/>
  <c r="A47"/>
  <c r="E47" i="16"/>
  <c r="D47"/>
  <c r="C47"/>
  <c r="B47"/>
  <c r="A47"/>
  <c r="E47" i="6"/>
  <c r="D47"/>
  <c r="C47"/>
  <c r="B47"/>
  <c r="A47"/>
  <c r="D29" i="7"/>
  <c r="C29"/>
  <c r="B29"/>
  <c r="A29"/>
  <c r="D29" i="8"/>
  <c r="C29"/>
  <c r="B29"/>
  <c r="A29"/>
  <c r="D29" i="9"/>
  <c r="C29"/>
  <c r="B29"/>
  <c r="A29"/>
  <c r="D29" i="10"/>
  <c r="C29"/>
  <c r="B29"/>
  <c r="A29"/>
  <c r="D29" i="11"/>
  <c r="C29"/>
  <c r="B29"/>
  <c r="A29"/>
  <c r="D29" i="12"/>
  <c r="C29"/>
  <c r="B29"/>
  <c r="A29"/>
  <c r="D29" i="13"/>
  <c r="C29"/>
  <c r="B29"/>
  <c r="A29"/>
  <c r="D29" i="14"/>
  <c r="C29"/>
  <c r="B29"/>
  <c r="A29"/>
  <c r="D29" i="15"/>
  <c r="C29"/>
  <c r="B29"/>
  <c r="A29"/>
  <c r="D29" i="16"/>
  <c r="C29"/>
  <c r="B29"/>
  <c r="A29"/>
  <c r="D29" i="6"/>
  <c r="C29"/>
  <c r="B29"/>
  <c r="A29"/>
  <c r="D28" i="7"/>
  <c r="C28"/>
  <c r="B28"/>
  <c r="A28"/>
  <c r="D28" i="8"/>
  <c r="C28"/>
  <c r="B28"/>
  <c r="A28"/>
  <c r="D28" i="9"/>
  <c r="C28"/>
  <c r="B28"/>
  <c r="A28"/>
  <c r="D28" i="10"/>
  <c r="C28"/>
  <c r="B28"/>
  <c r="A28"/>
  <c r="D28" i="11"/>
  <c r="C28"/>
  <c r="B28"/>
  <c r="A28"/>
  <c r="D28" i="12"/>
  <c r="C28"/>
  <c r="B28"/>
  <c r="A28"/>
  <c r="D28" i="13"/>
  <c r="C28"/>
  <c r="B28"/>
  <c r="A28"/>
  <c r="D28" i="14"/>
  <c r="C28"/>
  <c r="B28"/>
  <c r="A28"/>
  <c r="D28" i="15"/>
  <c r="C28"/>
  <c r="B28"/>
  <c r="A28"/>
  <c r="D28" i="16"/>
  <c r="C28"/>
  <c r="B28"/>
  <c r="A28"/>
  <c r="D28" i="6"/>
  <c r="C28"/>
  <c r="B28"/>
  <c r="A28"/>
  <c r="D27" i="7"/>
  <c r="C27"/>
  <c r="B27"/>
  <c r="A27"/>
  <c r="D27" i="8"/>
  <c r="C27"/>
  <c r="B27"/>
  <c r="A27"/>
  <c r="D27" i="9"/>
  <c r="C27"/>
  <c r="B27"/>
  <c r="A27"/>
  <c r="D27" i="10"/>
  <c r="C27"/>
  <c r="B27"/>
  <c r="A27"/>
  <c r="D27" i="11"/>
  <c r="C27"/>
  <c r="B27"/>
  <c r="A27"/>
  <c r="D27" i="12"/>
  <c r="C27"/>
  <c r="B27"/>
  <c r="A27"/>
  <c r="D27" i="13"/>
  <c r="C27"/>
  <c r="B27"/>
  <c r="A27"/>
  <c r="D27" i="14"/>
  <c r="C27"/>
  <c r="B27"/>
  <c r="A27"/>
  <c r="D27" i="15"/>
  <c r="C27"/>
  <c r="B27"/>
  <c r="A27"/>
  <c r="D27" i="16"/>
  <c r="C27"/>
  <c r="B27"/>
  <c r="A27"/>
  <c r="D27" i="6"/>
  <c r="C27"/>
  <c r="B27"/>
  <c r="A27"/>
  <c r="D26" i="7"/>
  <c r="C26"/>
  <c r="B26"/>
  <c r="A26"/>
  <c r="D26" i="8"/>
  <c r="C26"/>
  <c r="B26"/>
  <c r="A26"/>
  <c r="D26" i="9"/>
  <c r="C26"/>
  <c r="B26"/>
  <c r="A26"/>
  <c r="D26" i="10"/>
  <c r="C26"/>
  <c r="B26"/>
  <c r="A26"/>
  <c r="D26" i="11"/>
  <c r="C26"/>
  <c r="B26"/>
  <c r="A26"/>
  <c r="D26" i="12"/>
  <c r="C26"/>
  <c r="B26"/>
  <c r="A26"/>
  <c r="D26" i="13"/>
  <c r="C26"/>
  <c r="B26"/>
  <c r="A26"/>
  <c r="D26" i="14"/>
  <c r="C26"/>
  <c r="B26"/>
  <c r="A26"/>
  <c r="D26" i="15"/>
  <c r="C26"/>
  <c r="B26"/>
  <c r="A26"/>
  <c r="D26" i="16"/>
  <c r="C26"/>
  <c r="B26"/>
  <c r="A26"/>
  <c r="D26" i="6"/>
  <c r="C26"/>
  <c r="B26"/>
  <c r="A26"/>
  <c r="D25" i="7"/>
  <c r="C25"/>
  <c r="B25"/>
  <c r="A25"/>
  <c r="D25" i="8"/>
  <c r="C25"/>
  <c r="B25"/>
  <c r="A25"/>
  <c r="D25" i="9"/>
  <c r="C25"/>
  <c r="B25"/>
  <c r="A25"/>
  <c r="D25" i="10"/>
  <c r="C25"/>
  <c r="B25"/>
  <c r="A25"/>
  <c r="D25" i="11"/>
  <c r="C25"/>
  <c r="B25"/>
  <c r="A25"/>
  <c r="D25" i="12"/>
  <c r="C25"/>
  <c r="B25"/>
  <c r="A25"/>
  <c r="D25" i="13"/>
  <c r="C25"/>
  <c r="B25"/>
  <c r="A25"/>
  <c r="D25" i="14"/>
  <c r="C25"/>
  <c r="B25"/>
  <c r="A25"/>
  <c r="D25" i="15"/>
  <c r="C25"/>
  <c r="B25"/>
  <c r="A25"/>
  <c r="D25" i="16"/>
  <c r="C25"/>
  <c r="B25"/>
  <c r="A25"/>
  <c r="D25" i="6"/>
  <c r="C25"/>
  <c r="B25"/>
  <c r="A25"/>
  <c r="D24" i="7"/>
  <c r="C24"/>
  <c r="B24"/>
  <c r="A24"/>
  <c r="D24" i="8"/>
  <c r="C24"/>
  <c r="B24"/>
  <c r="A24"/>
  <c r="D24" i="9"/>
  <c r="C24"/>
  <c r="B24"/>
  <c r="A24"/>
  <c r="D24" i="10"/>
  <c r="C24"/>
  <c r="B24"/>
  <c r="A24"/>
  <c r="D24" i="11"/>
  <c r="C24"/>
  <c r="B24"/>
  <c r="A24"/>
  <c r="D24" i="12"/>
  <c r="C24"/>
  <c r="B24"/>
  <c r="A24"/>
  <c r="D24" i="13"/>
  <c r="C24"/>
  <c r="B24"/>
  <c r="A24"/>
  <c r="D24" i="14"/>
  <c r="C24"/>
  <c r="B24"/>
  <c r="A24"/>
  <c r="D24" i="15"/>
  <c r="C24"/>
  <c r="B24"/>
  <c r="A24"/>
  <c r="D24" i="16"/>
  <c r="C24"/>
  <c r="B24"/>
  <c r="A24"/>
  <c r="D24" i="6"/>
  <c r="C24"/>
  <c r="B24"/>
  <c r="A24"/>
  <c r="D23" i="7"/>
  <c r="C23"/>
  <c r="B23"/>
  <c r="A23"/>
  <c r="D23" i="8"/>
  <c r="C23"/>
  <c r="B23"/>
  <c r="A23"/>
  <c r="D23" i="9"/>
  <c r="C23"/>
  <c r="B23"/>
  <c r="A23"/>
  <c r="D23" i="10"/>
  <c r="C23"/>
  <c r="B23"/>
  <c r="A23"/>
  <c r="D23" i="11"/>
  <c r="C23"/>
  <c r="B23"/>
  <c r="A23"/>
  <c r="D23" i="12"/>
  <c r="C23"/>
  <c r="B23"/>
  <c r="A23"/>
  <c r="D23" i="13"/>
  <c r="C23"/>
  <c r="B23"/>
  <c r="A23"/>
  <c r="D23" i="14"/>
  <c r="C23"/>
  <c r="B23"/>
  <c r="A23"/>
  <c r="D23" i="15"/>
  <c r="C23"/>
  <c r="B23"/>
  <c r="A23"/>
  <c r="D23" i="16"/>
  <c r="C23"/>
  <c r="B23"/>
  <c r="A23"/>
  <c r="D23" i="6"/>
  <c r="C23"/>
  <c r="B23"/>
  <c r="A23"/>
  <c r="D22" i="7"/>
  <c r="C22"/>
  <c r="B22"/>
  <c r="A22"/>
  <c r="D22" i="8"/>
  <c r="C22"/>
  <c r="B22"/>
  <c r="A22"/>
  <c r="D22" i="9"/>
  <c r="C22"/>
  <c r="B22"/>
  <c r="A22"/>
  <c r="D22" i="10"/>
  <c r="C22"/>
  <c r="B22"/>
  <c r="A22"/>
  <c r="D22" i="11"/>
  <c r="C22"/>
  <c r="B22"/>
  <c r="A22"/>
  <c r="D22" i="12"/>
  <c r="C22"/>
  <c r="B22"/>
  <c r="A22"/>
  <c r="D22" i="13"/>
  <c r="C22"/>
  <c r="B22"/>
  <c r="A22"/>
  <c r="D22" i="14"/>
  <c r="C22"/>
  <c r="B22"/>
  <c r="A22"/>
  <c r="D22" i="15"/>
  <c r="C22"/>
  <c r="B22"/>
  <c r="A22"/>
  <c r="D22" i="16"/>
  <c r="C22"/>
  <c r="B22"/>
  <c r="A22"/>
  <c r="D22" i="6"/>
  <c r="C22"/>
  <c r="B22"/>
  <c r="A22"/>
  <c r="D21" i="7"/>
  <c r="C21"/>
  <c r="B21"/>
  <c r="A21"/>
  <c r="D21" i="8"/>
  <c r="C21"/>
  <c r="B21"/>
  <c r="A21"/>
  <c r="D21" i="9"/>
  <c r="C21"/>
  <c r="B21"/>
  <c r="A21"/>
  <c r="D21" i="10"/>
  <c r="C21"/>
  <c r="B21"/>
  <c r="A21"/>
  <c r="D21" i="11"/>
  <c r="C21"/>
  <c r="B21"/>
  <c r="A21"/>
  <c r="D21" i="12"/>
  <c r="C21"/>
  <c r="B21"/>
  <c r="A21"/>
  <c r="D21" i="13"/>
  <c r="C21"/>
  <c r="B21"/>
  <c r="A21"/>
  <c r="D21" i="14"/>
  <c r="C21"/>
  <c r="B21"/>
  <c r="A21"/>
  <c r="D21" i="15"/>
  <c r="C21"/>
  <c r="B21"/>
  <c r="A21"/>
  <c r="D21" i="16"/>
  <c r="C21"/>
  <c r="B21"/>
  <c r="A21"/>
  <c r="D21" i="6"/>
  <c r="C21"/>
  <c r="B21"/>
  <c r="A21"/>
  <c r="D20" i="7"/>
  <c r="C20"/>
  <c r="B20"/>
  <c r="A20"/>
  <c r="D20" i="8"/>
  <c r="C20"/>
  <c r="B20"/>
  <c r="A20"/>
  <c r="D20" i="9"/>
  <c r="C20"/>
  <c r="B20"/>
  <c r="A20"/>
  <c r="D20" i="10"/>
  <c r="C20"/>
  <c r="B20"/>
  <c r="A20"/>
  <c r="D20" i="11"/>
  <c r="C20"/>
  <c r="B20"/>
  <c r="A20"/>
  <c r="D20" i="12"/>
  <c r="C20"/>
  <c r="B20"/>
  <c r="A20"/>
  <c r="D20" i="13"/>
  <c r="C20"/>
  <c r="B20"/>
  <c r="A20"/>
  <c r="D20" i="14"/>
  <c r="C20"/>
  <c r="B20"/>
  <c r="A20"/>
  <c r="D20" i="15"/>
  <c r="C20"/>
  <c r="B20"/>
  <c r="A20"/>
  <c r="D20" i="16"/>
  <c r="C20"/>
  <c r="B20"/>
  <c r="A20"/>
  <c r="D20" i="6"/>
  <c r="C20"/>
  <c r="B20"/>
  <c r="A20"/>
  <c r="D19" i="7"/>
  <c r="C19"/>
  <c r="B19"/>
  <c r="A19"/>
  <c r="D19" i="8"/>
  <c r="C19"/>
  <c r="B19"/>
  <c r="A19"/>
  <c r="D19" i="9"/>
  <c r="C19"/>
  <c r="B19"/>
  <c r="A19"/>
  <c r="D19" i="10"/>
  <c r="C19"/>
  <c r="B19"/>
  <c r="A19"/>
  <c r="D19" i="11"/>
  <c r="C19"/>
  <c r="B19"/>
  <c r="A19"/>
  <c r="D19" i="12"/>
  <c r="C19"/>
  <c r="B19"/>
  <c r="A19"/>
  <c r="D19" i="13"/>
  <c r="C19"/>
  <c r="B19"/>
  <c r="A19"/>
  <c r="D19" i="14"/>
  <c r="C19"/>
  <c r="B19"/>
  <c r="A19"/>
  <c r="D19" i="15"/>
  <c r="C19"/>
  <c r="B19"/>
  <c r="A19"/>
  <c r="D19" i="16"/>
  <c r="C19"/>
  <c r="B19"/>
  <c r="A19"/>
  <c r="D19" i="6"/>
  <c r="C19"/>
  <c r="B19"/>
  <c r="A19"/>
  <c r="L94" i="4"/>
  <c r="K94"/>
  <c r="J94"/>
  <c r="F94"/>
  <c r="L93"/>
  <c r="K93"/>
  <c r="J93"/>
  <c r="F93"/>
  <c r="L92"/>
  <c r="K92"/>
  <c r="J92"/>
  <c r="F92"/>
  <c r="L91"/>
  <c r="K91"/>
  <c r="J91"/>
  <c r="F91"/>
  <c r="L90"/>
  <c r="K90"/>
  <c r="J90"/>
  <c r="F90"/>
  <c r="L89"/>
  <c r="K89"/>
  <c r="J89"/>
  <c r="F89"/>
  <c r="L88"/>
  <c r="K88"/>
  <c r="J88"/>
  <c r="F88"/>
  <c r="L87"/>
  <c r="K87"/>
  <c r="J87"/>
  <c r="F87"/>
  <c r="L86"/>
  <c r="K86"/>
  <c r="J86"/>
  <c r="F86"/>
  <c r="L85"/>
  <c r="K85"/>
  <c r="J85"/>
  <c r="F85"/>
  <c r="L84"/>
  <c r="K84"/>
  <c r="J84"/>
  <c r="F84"/>
  <c r="L83"/>
  <c r="K83"/>
  <c r="J83"/>
  <c r="F83"/>
  <c r="L82"/>
  <c r="K82"/>
  <c r="J82"/>
  <c r="F82"/>
  <c r="L81"/>
  <c r="K81"/>
  <c r="J81"/>
  <c r="F81"/>
  <c r="L80"/>
  <c r="K80"/>
  <c r="J80"/>
  <c r="F80"/>
  <c r="L79"/>
  <c r="K79"/>
  <c r="J79"/>
  <c r="F79"/>
  <c r="L78"/>
  <c r="K78"/>
  <c r="J78"/>
  <c r="F78"/>
  <c r="L77"/>
  <c r="K77"/>
  <c r="J77"/>
  <c r="F77"/>
  <c r="L76"/>
  <c r="K76"/>
  <c r="J76"/>
  <c r="F76"/>
  <c r="L75"/>
  <c r="K75"/>
  <c r="J75"/>
  <c r="F75"/>
  <c r="F80" i="16"/>
  <c r="F81" s="1"/>
  <c r="L74" i="4"/>
  <c r="K74"/>
  <c r="J74"/>
  <c r="F74"/>
  <c r="L73"/>
  <c r="K73"/>
  <c r="J73"/>
  <c r="F73"/>
  <c r="L72"/>
  <c r="K72"/>
  <c r="J72"/>
  <c r="F72"/>
  <c r="L71"/>
  <c r="K71"/>
  <c r="J71"/>
  <c r="F71"/>
  <c r="L70"/>
  <c r="K70"/>
  <c r="J70"/>
  <c r="F70"/>
  <c r="L69"/>
  <c r="K69"/>
  <c r="J69"/>
  <c r="F69"/>
  <c r="L67"/>
  <c r="K67"/>
  <c r="J67"/>
  <c r="F67"/>
  <c r="L66"/>
  <c r="K66"/>
  <c r="J66"/>
  <c r="F66"/>
  <c r="L65"/>
  <c r="K65"/>
  <c r="J65"/>
  <c r="F65"/>
  <c r="L64"/>
  <c r="K64"/>
  <c r="J64"/>
  <c r="F64"/>
  <c r="K45"/>
  <c r="J45"/>
  <c r="F45"/>
  <c r="A45"/>
  <c r="K44"/>
  <c r="J44"/>
  <c r="F44"/>
  <c r="A44"/>
  <c r="K43"/>
  <c r="J43"/>
  <c r="F43"/>
  <c r="A43"/>
  <c r="K42"/>
  <c r="J42"/>
  <c r="F42"/>
  <c r="A42"/>
  <c r="K41"/>
  <c r="J41"/>
  <c r="F41"/>
  <c r="A41"/>
  <c r="K40"/>
  <c r="J40"/>
  <c r="F40"/>
  <c r="A40"/>
  <c r="K39"/>
  <c r="J39"/>
  <c r="F39"/>
  <c r="A39"/>
  <c r="E79" i="5"/>
  <c r="A38" i="4"/>
  <c r="F38"/>
  <c r="J38"/>
  <c r="K38"/>
  <c r="AZ14" i="6"/>
  <c r="BC14" i="5"/>
  <c r="BB14" i="6" s="1"/>
  <c r="BB14" i="7" s="1"/>
  <c r="BB14" i="8" s="1"/>
  <c r="BB14" i="9" s="1"/>
  <c r="BB14" i="10" s="1"/>
  <c r="BB14" i="11" s="1"/>
  <c r="BB14" i="12" s="1"/>
  <c r="BB14" i="13" s="1"/>
  <c r="BB14" i="14" s="1"/>
  <c r="BB14" i="15" s="1"/>
  <c r="BB14" i="16" s="1"/>
  <c r="S29" i="4" s="1"/>
  <c r="G10" i="5"/>
  <c r="H10"/>
  <c r="G11"/>
  <c r="B47" i="4"/>
  <c r="B48"/>
  <c r="B49"/>
  <c r="B50"/>
  <c r="B51"/>
  <c r="B52"/>
  <c r="B53"/>
  <c r="B54"/>
  <c r="B55"/>
  <c r="B56"/>
  <c r="B57"/>
  <c r="B58"/>
  <c r="B59"/>
  <c r="B60"/>
  <c r="B61"/>
  <c r="B62"/>
  <c r="L47"/>
  <c r="L48"/>
  <c r="L49"/>
  <c r="L50"/>
  <c r="L51"/>
  <c r="L52"/>
  <c r="L53"/>
  <c r="L54"/>
  <c r="L55"/>
  <c r="L56"/>
  <c r="L57"/>
  <c r="L58"/>
  <c r="L59"/>
  <c r="L60"/>
  <c r="L61"/>
  <c r="L62"/>
  <c r="L63"/>
  <c r="H83" i="5"/>
  <c r="I83"/>
  <c r="I86"/>
  <c r="J83"/>
  <c r="K83"/>
  <c r="K86" s="1"/>
  <c r="H84"/>
  <c r="I84"/>
  <c r="J84"/>
  <c r="K84"/>
  <c r="H85"/>
  <c r="I85"/>
  <c r="J85"/>
  <c r="K85"/>
  <c r="BC12"/>
  <c r="BC13"/>
  <c r="J48" i="4"/>
  <c r="J49"/>
  <c r="J50"/>
  <c r="J51"/>
  <c r="J52"/>
  <c r="J53"/>
  <c r="J54"/>
  <c r="J55"/>
  <c r="J56"/>
  <c r="J57"/>
  <c r="J58"/>
  <c r="J59"/>
  <c r="J60"/>
  <c r="J61"/>
  <c r="J62"/>
  <c r="J63"/>
  <c r="J47"/>
  <c r="K47"/>
  <c r="K48"/>
  <c r="K49"/>
  <c r="G83" i="5"/>
  <c r="G80"/>
  <c r="G81"/>
  <c r="AZ14" i="7"/>
  <c r="AZ14" i="8"/>
  <c r="AZ14" i="9"/>
  <c r="AZ14" i="10"/>
  <c r="AZ14" i="11"/>
  <c r="AZ14" i="12"/>
  <c r="AV11"/>
  <c r="AZ14" i="13"/>
  <c r="AZ14" i="14"/>
  <c r="AZ14" i="15"/>
  <c r="AZ14" i="16"/>
  <c r="AV11"/>
  <c r="G85" i="7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8"/>
  <c r="H85"/>
  <c r="I85"/>
  <c r="J85"/>
  <c r="K85"/>
  <c r="L85"/>
  <c r="M85"/>
  <c r="N85"/>
  <c r="O85"/>
  <c r="P85"/>
  <c r="P86"/>
  <c r="Q85"/>
  <c r="R85"/>
  <c r="R86"/>
  <c r="S85"/>
  <c r="T85"/>
  <c r="U85"/>
  <c r="V85"/>
  <c r="V86"/>
  <c r="W85"/>
  <c r="X85"/>
  <c r="Y85"/>
  <c r="Z85"/>
  <c r="Z86"/>
  <c r="AA85"/>
  <c r="AB85"/>
  <c r="AC85"/>
  <c r="AD85"/>
  <c r="AD86"/>
  <c r="AE85"/>
  <c r="AF85"/>
  <c r="AG85"/>
  <c r="AH85"/>
  <c r="AH86"/>
  <c r="AI85"/>
  <c r="AJ85"/>
  <c r="AK85"/>
  <c r="AL85"/>
  <c r="AL86"/>
  <c r="AM85"/>
  <c r="AN85"/>
  <c r="AO85"/>
  <c r="AP85"/>
  <c r="AP86"/>
  <c r="AQ85"/>
  <c r="AR85"/>
  <c r="AS85"/>
  <c r="AT85"/>
  <c r="AT86"/>
  <c r="AU85"/>
  <c r="G85" i="9"/>
  <c r="G86"/>
  <c r="H85"/>
  <c r="I85"/>
  <c r="I86"/>
  <c r="J85"/>
  <c r="K85"/>
  <c r="K86"/>
  <c r="L85"/>
  <c r="M85"/>
  <c r="M86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10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11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12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13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14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1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16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G85" i="6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F85" i="7"/>
  <c r="F85" i="8"/>
  <c r="F85" i="9"/>
  <c r="F85" i="10"/>
  <c r="F85" i="11"/>
  <c r="F85" i="12"/>
  <c r="F85" i="13"/>
  <c r="F85" i="14"/>
  <c r="F85" i="15"/>
  <c r="F85" i="16"/>
  <c r="F85" i="6"/>
  <c r="L85" i="5"/>
  <c r="P85"/>
  <c r="Q85"/>
  <c r="R85"/>
  <c r="S85"/>
  <c r="T85"/>
  <c r="U85"/>
  <c r="V85"/>
  <c r="W85"/>
  <c r="X85"/>
  <c r="Y85"/>
  <c r="Z85"/>
  <c r="AA85"/>
  <c r="AB85"/>
  <c r="AC85"/>
  <c r="AD85"/>
  <c r="AE85"/>
  <c r="AF85"/>
  <c r="BA69" s="1"/>
  <c r="AZ69" i="6" s="1"/>
  <c r="AZ69" i="7" s="1"/>
  <c r="AZ69" i="8" s="1"/>
  <c r="AZ69" i="9" s="1"/>
  <c r="AZ69" i="10" s="1"/>
  <c r="AZ69" i="11" s="1"/>
  <c r="AZ69" i="12" s="1"/>
  <c r="AZ69" i="13" s="1"/>
  <c r="AZ69" i="14" s="1"/>
  <c r="AZ69" i="15" s="1"/>
  <c r="AZ69" i="16" s="1"/>
  <c r="Q85" i="4" s="1"/>
  <c r="AG85" i="5"/>
  <c r="AH85"/>
  <c r="AI85"/>
  <c r="AJ85"/>
  <c r="AK85"/>
  <c r="AL85"/>
  <c r="AM85"/>
  <c r="AN85"/>
  <c r="AO85"/>
  <c r="AP85"/>
  <c r="AQ85"/>
  <c r="AR85"/>
  <c r="AS85"/>
  <c r="AT85"/>
  <c r="AU85"/>
  <c r="AV85"/>
  <c r="G85"/>
  <c r="BA35"/>
  <c r="AZ35" i="6" s="1"/>
  <c r="AZ35" i="7" s="1"/>
  <c r="AZ35" i="8" s="1"/>
  <c r="AZ35" i="9" s="1"/>
  <c r="AZ35" i="10" s="1"/>
  <c r="AZ35" i="11" s="1"/>
  <c r="AZ35" i="12" s="1"/>
  <c r="AZ35" i="13" s="1"/>
  <c r="AZ35" i="14" s="1"/>
  <c r="AZ35" i="15" s="1"/>
  <c r="AZ35" i="16" s="1"/>
  <c r="Q51" i="4" s="1"/>
  <c r="L83" i="5"/>
  <c r="L86"/>
  <c r="G80" i="16"/>
  <c r="G81"/>
  <c r="O83" i="5"/>
  <c r="O86"/>
  <c r="P83"/>
  <c r="P86"/>
  <c r="Q83"/>
  <c r="Q86"/>
  <c r="R83"/>
  <c r="S83"/>
  <c r="S86"/>
  <c r="T83"/>
  <c r="T86"/>
  <c r="U83"/>
  <c r="U86"/>
  <c r="V83"/>
  <c r="W83"/>
  <c r="W86"/>
  <c r="X83"/>
  <c r="X86"/>
  <c r="K83" i="6"/>
  <c r="O84" i="5"/>
  <c r="P84"/>
  <c r="Q84"/>
  <c r="R84"/>
  <c r="S84"/>
  <c r="T84"/>
  <c r="U84"/>
  <c r="V84"/>
  <c r="W84"/>
  <c r="X84"/>
  <c r="L84"/>
  <c r="AZ12" i="6"/>
  <c r="O83" i="16"/>
  <c r="O86"/>
  <c r="O83" i="15"/>
  <c r="O83" i="14"/>
  <c r="O86"/>
  <c r="O83" i="13"/>
  <c r="O83" i="12"/>
  <c r="O86"/>
  <c r="O83" i="11"/>
  <c r="O86"/>
  <c r="O83" i="10"/>
  <c r="O86"/>
  <c r="O83" i="9"/>
  <c r="O86"/>
  <c r="O83" i="8"/>
  <c r="O83" i="7"/>
  <c r="O86"/>
  <c r="O83" i="6"/>
  <c r="Q84"/>
  <c r="Q84" i="7"/>
  <c r="Q84" i="8"/>
  <c r="Q84" i="9"/>
  <c r="Q84" i="10"/>
  <c r="Q84" i="11"/>
  <c r="Q84" i="12"/>
  <c r="Q84" i="13"/>
  <c r="Q84" i="14"/>
  <c r="Q84" i="15"/>
  <c r="Q84" i="16"/>
  <c r="F84" i="7"/>
  <c r="G84"/>
  <c r="H84"/>
  <c r="I84"/>
  <c r="J84"/>
  <c r="K84"/>
  <c r="L84"/>
  <c r="M84"/>
  <c r="N84"/>
  <c r="O84"/>
  <c r="P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F84" i="8"/>
  <c r="G84"/>
  <c r="G86"/>
  <c r="H84"/>
  <c r="I84"/>
  <c r="J84"/>
  <c r="K84"/>
  <c r="K86"/>
  <c r="L84"/>
  <c r="M84"/>
  <c r="N84"/>
  <c r="O84"/>
  <c r="P84"/>
  <c r="R84"/>
  <c r="S84"/>
  <c r="T84"/>
  <c r="T86"/>
  <c r="U84"/>
  <c r="V84"/>
  <c r="W84"/>
  <c r="X84"/>
  <c r="X86"/>
  <c r="Y84"/>
  <c r="Z84"/>
  <c r="AA84"/>
  <c r="AB84"/>
  <c r="AB86"/>
  <c r="AC84"/>
  <c r="AD84"/>
  <c r="AE84"/>
  <c r="AF84"/>
  <c r="AF86"/>
  <c r="AG84"/>
  <c r="AH84"/>
  <c r="AI84"/>
  <c r="AJ84"/>
  <c r="AJ86"/>
  <c r="AK84"/>
  <c r="AL84"/>
  <c r="AM84"/>
  <c r="AN84"/>
  <c r="AN86"/>
  <c r="AO84"/>
  <c r="AP84"/>
  <c r="AQ84"/>
  <c r="AR84"/>
  <c r="AR86"/>
  <c r="AS84"/>
  <c r="AT84"/>
  <c r="AU84"/>
  <c r="F84" i="9"/>
  <c r="G84"/>
  <c r="H84"/>
  <c r="I84"/>
  <c r="J84"/>
  <c r="K84"/>
  <c r="L84"/>
  <c r="M84"/>
  <c r="N84"/>
  <c r="O84"/>
  <c r="P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F84" i="10"/>
  <c r="G84"/>
  <c r="H84"/>
  <c r="I84"/>
  <c r="J84"/>
  <c r="J86"/>
  <c r="K84"/>
  <c r="L84"/>
  <c r="M84"/>
  <c r="N84"/>
  <c r="N86"/>
  <c r="O84"/>
  <c r="P84"/>
  <c r="R84"/>
  <c r="S84"/>
  <c r="S86"/>
  <c r="T84"/>
  <c r="U84"/>
  <c r="V84"/>
  <c r="W84"/>
  <c r="W86"/>
  <c r="X84"/>
  <c r="Y84"/>
  <c r="Z84"/>
  <c r="AA84"/>
  <c r="AA86"/>
  <c r="AB84"/>
  <c r="AC84"/>
  <c r="AD84"/>
  <c r="AE84"/>
  <c r="AE86"/>
  <c r="AF84"/>
  <c r="AG84"/>
  <c r="AH84"/>
  <c r="AI84"/>
  <c r="AI86"/>
  <c r="AJ84"/>
  <c r="AK84"/>
  <c r="AL84"/>
  <c r="AM84"/>
  <c r="AM86"/>
  <c r="AN84"/>
  <c r="AO84"/>
  <c r="AP84"/>
  <c r="AQ84"/>
  <c r="AQ86"/>
  <c r="AR84"/>
  <c r="AS84"/>
  <c r="AT84"/>
  <c r="AU84"/>
  <c r="AU86"/>
  <c r="F84" i="11"/>
  <c r="G84"/>
  <c r="H84"/>
  <c r="I84"/>
  <c r="J84"/>
  <c r="J86"/>
  <c r="K84"/>
  <c r="L84"/>
  <c r="M84"/>
  <c r="N84"/>
  <c r="N86"/>
  <c r="O84"/>
  <c r="P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F84" i="12"/>
  <c r="G84"/>
  <c r="G86"/>
  <c r="H84"/>
  <c r="I84"/>
  <c r="J84"/>
  <c r="J86"/>
  <c r="K84"/>
  <c r="K86"/>
  <c r="L84"/>
  <c r="M84"/>
  <c r="N84"/>
  <c r="N86"/>
  <c r="O84"/>
  <c r="P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F84" i="13"/>
  <c r="G84"/>
  <c r="H84"/>
  <c r="I84"/>
  <c r="J84"/>
  <c r="K84"/>
  <c r="L84"/>
  <c r="M84"/>
  <c r="N84"/>
  <c r="O84"/>
  <c r="O86"/>
  <c r="P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F84" i="14"/>
  <c r="G84"/>
  <c r="H84"/>
  <c r="I84"/>
  <c r="J84"/>
  <c r="J86"/>
  <c r="K84"/>
  <c r="L84"/>
  <c r="M84"/>
  <c r="N84"/>
  <c r="N86"/>
  <c r="O84"/>
  <c r="P84"/>
  <c r="R84"/>
  <c r="S84"/>
  <c r="S86"/>
  <c r="T84"/>
  <c r="U84"/>
  <c r="V84"/>
  <c r="W84"/>
  <c r="W86"/>
  <c r="X84"/>
  <c r="Y84"/>
  <c r="Z84"/>
  <c r="AA84"/>
  <c r="AA86"/>
  <c r="AB84"/>
  <c r="AC84"/>
  <c r="AD84"/>
  <c r="AE84"/>
  <c r="AE86"/>
  <c r="AF84"/>
  <c r="AG84"/>
  <c r="AH84"/>
  <c r="AI84"/>
  <c r="AI86"/>
  <c r="AJ84"/>
  <c r="AK84"/>
  <c r="AL84"/>
  <c r="AM84"/>
  <c r="AM86"/>
  <c r="AN84"/>
  <c r="AO84"/>
  <c r="AP84"/>
  <c r="AQ84"/>
  <c r="AQ86"/>
  <c r="AR84"/>
  <c r="AS84"/>
  <c r="AT84"/>
  <c r="AU84"/>
  <c r="AU86"/>
  <c r="F84" i="15"/>
  <c r="G84"/>
  <c r="G86"/>
  <c r="H84"/>
  <c r="I84"/>
  <c r="J84"/>
  <c r="J86"/>
  <c r="K84"/>
  <c r="K86"/>
  <c r="L84"/>
  <c r="M84"/>
  <c r="N84"/>
  <c r="N86"/>
  <c r="O84"/>
  <c r="O86"/>
  <c r="P84"/>
  <c r="R84"/>
  <c r="S84"/>
  <c r="S86"/>
  <c r="T84"/>
  <c r="U84"/>
  <c r="V84"/>
  <c r="W84"/>
  <c r="W86"/>
  <c r="X84"/>
  <c r="Y84"/>
  <c r="Z84"/>
  <c r="AA84"/>
  <c r="AA86"/>
  <c r="AB84"/>
  <c r="AC84"/>
  <c r="AD84"/>
  <c r="AE84"/>
  <c r="AE86"/>
  <c r="AF84"/>
  <c r="AG84"/>
  <c r="AH84"/>
  <c r="AI84"/>
  <c r="AI86"/>
  <c r="AJ84"/>
  <c r="AK84"/>
  <c r="AL84"/>
  <c r="AM84"/>
  <c r="AM86"/>
  <c r="AN84"/>
  <c r="AO84"/>
  <c r="AP84"/>
  <c r="AQ84"/>
  <c r="AQ86"/>
  <c r="AR84"/>
  <c r="AS84"/>
  <c r="AT84"/>
  <c r="AU84"/>
  <c r="AU86"/>
  <c r="F84" i="16"/>
  <c r="G84"/>
  <c r="H84"/>
  <c r="I84"/>
  <c r="J84"/>
  <c r="J86"/>
  <c r="K84"/>
  <c r="L84"/>
  <c r="M84"/>
  <c r="N84"/>
  <c r="N86"/>
  <c r="O84"/>
  <c r="P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U86"/>
  <c r="F84" i="6"/>
  <c r="G84"/>
  <c r="H84"/>
  <c r="I84"/>
  <c r="J84"/>
  <c r="K84"/>
  <c r="L84"/>
  <c r="M84"/>
  <c r="N84"/>
  <c r="N86"/>
  <c r="O84"/>
  <c r="P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G83" i="7"/>
  <c r="G86"/>
  <c r="H83"/>
  <c r="H86"/>
  <c r="I83"/>
  <c r="I86"/>
  <c r="J83"/>
  <c r="J86"/>
  <c r="K83"/>
  <c r="K86"/>
  <c r="L83"/>
  <c r="L86"/>
  <c r="M83"/>
  <c r="M86"/>
  <c r="N83"/>
  <c r="N86"/>
  <c r="P83"/>
  <c r="Q83"/>
  <c r="Q86"/>
  <c r="R83"/>
  <c r="R86"/>
  <c r="S83"/>
  <c r="S86"/>
  <c r="T83"/>
  <c r="U83"/>
  <c r="U86"/>
  <c r="V83"/>
  <c r="V86"/>
  <c r="W83"/>
  <c r="W86"/>
  <c r="X83"/>
  <c r="Y83"/>
  <c r="Y86"/>
  <c r="Z83"/>
  <c r="Z86"/>
  <c r="AA83"/>
  <c r="AA86"/>
  <c r="AB83"/>
  <c r="AC83"/>
  <c r="AC86"/>
  <c r="AD83"/>
  <c r="AD86"/>
  <c r="AE83"/>
  <c r="AE86"/>
  <c r="AF83"/>
  <c r="AG83"/>
  <c r="AG86"/>
  <c r="AH83"/>
  <c r="AH86"/>
  <c r="AI83"/>
  <c r="AI86"/>
  <c r="AJ83"/>
  <c r="AK83"/>
  <c r="AK86"/>
  <c r="AL83"/>
  <c r="AL86"/>
  <c r="AM83"/>
  <c r="AM86"/>
  <c r="AN83"/>
  <c r="AO83"/>
  <c r="AO86"/>
  <c r="AP83"/>
  <c r="AP86"/>
  <c r="AQ83"/>
  <c r="AQ86"/>
  <c r="AR83"/>
  <c r="AS83"/>
  <c r="AS86"/>
  <c r="AT83"/>
  <c r="AT86"/>
  <c r="AU83"/>
  <c r="AU86"/>
  <c r="G83" i="8"/>
  <c r="H83"/>
  <c r="H86"/>
  <c r="I83"/>
  <c r="J83"/>
  <c r="J86"/>
  <c r="K83"/>
  <c r="L83"/>
  <c r="L86"/>
  <c r="M83"/>
  <c r="N83"/>
  <c r="N86"/>
  <c r="P83"/>
  <c r="Q83"/>
  <c r="Q86"/>
  <c r="R83"/>
  <c r="S83"/>
  <c r="S86"/>
  <c r="T83"/>
  <c r="U83"/>
  <c r="U86"/>
  <c r="V83"/>
  <c r="W83"/>
  <c r="W86"/>
  <c r="X83"/>
  <c r="Y83"/>
  <c r="Y86"/>
  <c r="Z83"/>
  <c r="AA83"/>
  <c r="AA86"/>
  <c r="AB83"/>
  <c r="AC83"/>
  <c r="AC86"/>
  <c r="AD83"/>
  <c r="AE83"/>
  <c r="AE86"/>
  <c r="AF83"/>
  <c r="AG83"/>
  <c r="AG86"/>
  <c r="AH83"/>
  <c r="AI83"/>
  <c r="AI86"/>
  <c r="AJ83"/>
  <c r="AK83"/>
  <c r="AK86"/>
  <c r="AL83"/>
  <c r="AM83"/>
  <c r="AM86"/>
  <c r="AN83"/>
  <c r="AO83"/>
  <c r="AO86"/>
  <c r="AP83"/>
  <c r="AQ83"/>
  <c r="AQ86"/>
  <c r="AR83"/>
  <c r="AS83"/>
  <c r="AS86"/>
  <c r="AT83"/>
  <c r="AU83"/>
  <c r="AU86"/>
  <c r="G83" i="9"/>
  <c r="H83"/>
  <c r="H86"/>
  <c r="I83"/>
  <c r="J83"/>
  <c r="J86"/>
  <c r="K83"/>
  <c r="L83"/>
  <c r="L86"/>
  <c r="M83"/>
  <c r="N83"/>
  <c r="N86"/>
  <c r="P83"/>
  <c r="P86"/>
  <c r="Q83"/>
  <c r="Q86"/>
  <c r="R83"/>
  <c r="R86"/>
  <c r="S83"/>
  <c r="S86"/>
  <c r="T83"/>
  <c r="T86"/>
  <c r="U83"/>
  <c r="U86"/>
  <c r="V83"/>
  <c r="W83"/>
  <c r="W86"/>
  <c r="X83"/>
  <c r="Y83"/>
  <c r="Y86"/>
  <c r="Z83"/>
  <c r="AA83"/>
  <c r="AA86"/>
  <c r="AB83"/>
  <c r="AC83"/>
  <c r="AC86"/>
  <c r="AD83"/>
  <c r="AE83"/>
  <c r="AE86"/>
  <c r="AF83"/>
  <c r="AG83"/>
  <c r="AG86"/>
  <c r="AH83"/>
  <c r="AI83"/>
  <c r="AI86"/>
  <c r="AJ83"/>
  <c r="AK83"/>
  <c r="AK86"/>
  <c r="AL83"/>
  <c r="AM83"/>
  <c r="AM86"/>
  <c r="AN83"/>
  <c r="AO83"/>
  <c r="AO86"/>
  <c r="AP83"/>
  <c r="AQ83"/>
  <c r="AQ86"/>
  <c r="AR83"/>
  <c r="AS83"/>
  <c r="AS86"/>
  <c r="AT83"/>
  <c r="AU83"/>
  <c r="AU86"/>
  <c r="G83" i="10"/>
  <c r="G86"/>
  <c r="H83"/>
  <c r="H86"/>
  <c r="I83"/>
  <c r="I86"/>
  <c r="J83"/>
  <c r="K83"/>
  <c r="K86"/>
  <c r="L83"/>
  <c r="L86"/>
  <c r="M83"/>
  <c r="M86"/>
  <c r="N83"/>
  <c r="P83"/>
  <c r="P86"/>
  <c r="Q83"/>
  <c r="Q86"/>
  <c r="R83"/>
  <c r="S83"/>
  <c r="T83"/>
  <c r="T86"/>
  <c r="U83"/>
  <c r="U86"/>
  <c r="V83"/>
  <c r="W83"/>
  <c r="X83"/>
  <c r="X86"/>
  <c r="Y83"/>
  <c r="Y86"/>
  <c r="Z83"/>
  <c r="AA83"/>
  <c r="AB83"/>
  <c r="AB86"/>
  <c r="AC83"/>
  <c r="AC86"/>
  <c r="AD83"/>
  <c r="AE83"/>
  <c r="AF83"/>
  <c r="AF86"/>
  <c r="AG83"/>
  <c r="AG86"/>
  <c r="AH83"/>
  <c r="AI83"/>
  <c r="AJ83"/>
  <c r="AJ86"/>
  <c r="AK83"/>
  <c r="AK86"/>
  <c r="AL83"/>
  <c r="AM83"/>
  <c r="AN83"/>
  <c r="AN86"/>
  <c r="AO83"/>
  <c r="AO86"/>
  <c r="AP83"/>
  <c r="AQ83"/>
  <c r="AR83"/>
  <c r="AR86"/>
  <c r="AS83"/>
  <c r="AS86"/>
  <c r="AT83"/>
  <c r="AU83"/>
  <c r="G83" i="11"/>
  <c r="G86"/>
  <c r="H83"/>
  <c r="H86"/>
  <c r="I83"/>
  <c r="I86"/>
  <c r="J83"/>
  <c r="K83"/>
  <c r="K86"/>
  <c r="L83"/>
  <c r="L86"/>
  <c r="M83"/>
  <c r="M86"/>
  <c r="N83"/>
  <c r="P83"/>
  <c r="P86"/>
  <c r="Q83"/>
  <c r="Q86"/>
  <c r="R83"/>
  <c r="S83"/>
  <c r="S86"/>
  <c r="T83"/>
  <c r="T86"/>
  <c r="U83"/>
  <c r="U86"/>
  <c r="V83"/>
  <c r="W83"/>
  <c r="W86"/>
  <c r="X83"/>
  <c r="X86"/>
  <c r="Y83"/>
  <c r="Y86"/>
  <c r="Z83"/>
  <c r="AA83"/>
  <c r="AA86"/>
  <c r="AB83"/>
  <c r="AB86"/>
  <c r="AC83"/>
  <c r="AC86"/>
  <c r="AD83"/>
  <c r="AE83"/>
  <c r="AE86"/>
  <c r="AF83"/>
  <c r="AF86"/>
  <c r="AG83"/>
  <c r="AG86"/>
  <c r="AH83"/>
  <c r="AI83"/>
  <c r="AI86"/>
  <c r="AJ83"/>
  <c r="AJ86"/>
  <c r="AK83"/>
  <c r="AK86"/>
  <c r="AL83"/>
  <c r="AM83"/>
  <c r="AM86"/>
  <c r="AN83"/>
  <c r="AN86"/>
  <c r="AO83"/>
  <c r="AO86"/>
  <c r="AP83"/>
  <c r="AQ83"/>
  <c r="AQ86"/>
  <c r="AR83"/>
  <c r="AR86"/>
  <c r="AS83"/>
  <c r="AS86"/>
  <c r="AT83"/>
  <c r="AU83"/>
  <c r="AU86"/>
  <c r="G83" i="12"/>
  <c r="H83"/>
  <c r="H86"/>
  <c r="I83"/>
  <c r="I86"/>
  <c r="J83"/>
  <c r="K83"/>
  <c r="L83"/>
  <c r="L86"/>
  <c r="M83"/>
  <c r="M86"/>
  <c r="N83"/>
  <c r="P83"/>
  <c r="P86"/>
  <c r="Q83"/>
  <c r="Q86"/>
  <c r="R83"/>
  <c r="R86"/>
  <c r="S83"/>
  <c r="S86"/>
  <c r="T83"/>
  <c r="T86"/>
  <c r="U83"/>
  <c r="U86"/>
  <c r="V83"/>
  <c r="V86"/>
  <c r="W83"/>
  <c r="W86"/>
  <c r="X83"/>
  <c r="X86"/>
  <c r="Y83"/>
  <c r="Y86"/>
  <c r="Z83"/>
  <c r="Z86"/>
  <c r="AA83"/>
  <c r="AA86"/>
  <c r="AB83"/>
  <c r="AB86"/>
  <c r="AC83"/>
  <c r="AC86"/>
  <c r="AD83"/>
  <c r="AD86"/>
  <c r="AE83"/>
  <c r="AE86"/>
  <c r="AF83"/>
  <c r="AF86"/>
  <c r="AG83"/>
  <c r="AG86"/>
  <c r="AH83"/>
  <c r="AH86"/>
  <c r="AI83"/>
  <c r="AI86"/>
  <c r="AJ83"/>
  <c r="AJ86"/>
  <c r="AK83"/>
  <c r="AK86"/>
  <c r="AL83"/>
  <c r="AL86"/>
  <c r="AM83"/>
  <c r="AM86"/>
  <c r="AN83"/>
  <c r="AN86"/>
  <c r="AO83"/>
  <c r="AO86"/>
  <c r="AP83"/>
  <c r="AP86"/>
  <c r="AQ83"/>
  <c r="AQ86"/>
  <c r="AR83"/>
  <c r="AR86"/>
  <c r="AS83"/>
  <c r="AS86"/>
  <c r="AT83"/>
  <c r="AT86"/>
  <c r="AU83"/>
  <c r="AU86"/>
  <c r="G83" i="13"/>
  <c r="G86"/>
  <c r="H83"/>
  <c r="H86"/>
  <c r="I83"/>
  <c r="I86"/>
  <c r="J83"/>
  <c r="J86"/>
  <c r="K83"/>
  <c r="K86"/>
  <c r="L83"/>
  <c r="L86"/>
  <c r="M83"/>
  <c r="M86"/>
  <c r="N83"/>
  <c r="N86"/>
  <c r="P83"/>
  <c r="P86"/>
  <c r="Q83"/>
  <c r="Q86"/>
  <c r="R83"/>
  <c r="S83"/>
  <c r="S86"/>
  <c r="T83"/>
  <c r="T86"/>
  <c r="U83"/>
  <c r="U86"/>
  <c r="V83"/>
  <c r="W83"/>
  <c r="W86"/>
  <c r="X83"/>
  <c r="X86"/>
  <c r="Y83"/>
  <c r="Y86"/>
  <c r="Z83"/>
  <c r="AA83"/>
  <c r="AA86"/>
  <c r="AB83"/>
  <c r="AB86"/>
  <c r="AC83"/>
  <c r="AC86"/>
  <c r="AD83"/>
  <c r="AE83"/>
  <c r="AE86"/>
  <c r="AF83"/>
  <c r="AF86"/>
  <c r="AG83"/>
  <c r="AG86"/>
  <c r="AH83"/>
  <c r="AI83"/>
  <c r="AI86"/>
  <c r="AJ83"/>
  <c r="AJ86"/>
  <c r="AK83"/>
  <c r="AK86"/>
  <c r="AL83"/>
  <c r="AM83"/>
  <c r="AM86"/>
  <c r="AN83"/>
  <c r="AN86"/>
  <c r="AO83"/>
  <c r="AO86"/>
  <c r="AP83"/>
  <c r="AQ83"/>
  <c r="AQ86"/>
  <c r="AR83"/>
  <c r="AR86"/>
  <c r="AS83"/>
  <c r="AS86"/>
  <c r="AT83"/>
  <c r="AU83"/>
  <c r="AU86"/>
  <c r="G83" i="14"/>
  <c r="G86"/>
  <c r="H83"/>
  <c r="H86"/>
  <c r="I83"/>
  <c r="I86"/>
  <c r="J83"/>
  <c r="K83"/>
  <c r="K86"/>
  <c r="L83"/>
  <c r="L86"/>
  <c r="M83"/>
  <c r="M86"/>
  <c r="N83"/>
  <c r="P83"/>
  <c r="P86"/>
  <c r="Q83"/>
  <c r="Q86"/>
  <c r="R83"/>
  <c r="S83"/>
  <c r="T83"/>
  <c r="T86"/>
  <c r="U83"/>
  <c r="U86"/>
  <c r="V83"/>
  <c r="W83"/>
  <c r="X83"/>
  <c r="X86"/>
  <c r="Y83"/>
  <c r="Y86"/>
  <c r="Z83"/>
  <c r="AA83"/>
  <c r="AB83"/>
  <c r="AB86"/>
  <c r="AC83"/>
  <c r="AC86"/>
  <c r="AD83"/>
  <c r="AE83"/>
  <c r="AF83"/>
  <c r="AF86"/>
  <c r="AG83"/>
  <c r="AG86"/>
  <c r="AH83"/>
  <c r="AI83"/>
  <c r="AJ83"/>
  <c r="AJ86"/>
  <c r="AK83"/>
  <c r="AK86"/>
  <c r="AL83"/>
  <c r="AM83"/>
  <c r="AN83"/>
  <c r="AN86"/>
  <c r="AO83"/>
  <c r="AO86"/>
  <c r="AP83"/>
  <c r="AQ83"/>
  <c r="AR83"/>
  <c r="AR86"/>
  <c r="AS83"/>
  <c r="AS86"/>
  <c r="AT83"/>
  <c r="AU83"/>
  <c r="G83" i="15"/>
  <c r="H83"/>
  <c r="H86"/>
  <c r="I83"/>
  <c r="I86"/>
  <c r="J83"/>
  <c r="K83"/>
  <c r="L83"/>
  <c r="L86"/>
  <c r="M83"/>
  <c r="M86"/>
  <c r="N83"/>
  <c r="P83"/>
  <c r="P86"/>
  <c r="Q83"/>
  <c r="Q86"/>
  <c r="R83"/>
  <c r="S83"/>
  <c r="T83"/>
  <c r="T86"/>
  <c r="U83"/>
  <c r="U86"/>
  <c r="V83"/>
  <c r="W83"/>
  <c r="X83"/>
  <c r="X86"/>
  <c r="Y83"/>
  <c r="Y86"/>
  <c r="Z83"/>
  <c r="AA83"/>
  <c r="AB83"/>
  <c r="AB86"/>
  <c r="AC83"/>
  <c r="AC86"/>
  <c r="AD83"/>
  <c r="AE83"/>
  <c r="AF83"/>
  <c r="AF86"/>
  <c r="AG83"/>
  <c r="AG86"/>
  <c r="AH83"/>
  <c r="AI83"/>
  <c r="AJ83"/>
  <c r="AJ86"/>
  <c r="AK83"/>
  <c r="AK86"/>
  <c r="AL83"/>
  <c r="AM83"/>
  <c r="AN83"/>
  <c r="AN86"/>
  <c r="AO83"/>
  <c r="AO86"/>
  <c r="AP83"/>
  <c r="AQ83"/>
  <c r="AR83"/>
  <c r="AR86"/>
  <c r="AS83"/>
  <c r="AS86"/>
  <c r="AT83"/>
  <c r="AU83"/>
  <c r="G83" i="16"/>
  <c r="G86"/>
  <c r="H83"/>
  <c r="H86"/>
  <c r="I83"/>
  <c r="I86"/>
  <c r="J83"/>
  <c r="K83"/>
  <c r="K86"/>
  <c r="L83"/>
  <c r="L86"/>
  <c r="M83"/>
  <c r="M86"/>
  <c r="N83"/>
  <c r="P83"/>
  <c r="P86"/>
  <c r="Q83"/>
  <c r="R83"/>
  <c r="R86"/>
  <c r="S83"/>
  <c r="T83"/>
  <c r="T86"/>
  <c r="U83"/>
  <c r="V83"/>
  <c r="V86"/>
  <c r="W83"/>
  <c r="X83"/>
  <c r="X86"/>
  <c r="Y83"/>
  <c r="Z83"/>
  <c r="Z86"/>
  <c r="AA83"/>
  <c r="AB83"/>
  <c r="AB86"/>
  <c r="AC83"/>
  <c r="AD83"/>
  <c r="AD86"/>
  <c r="AE83"/>
  <c r="AF83"/>
  <c r="AF86"/>
  <c r="AG83"/>
  <c r="AH83"/>
  <c r="AH86"/>
  <c r="AI83"/>
  <c r="AJ83"/>
  <c r="AJ86"/>
  <c r="AK83"/>
  <c r="AL83"/>
  <c r="AL86"/>
  <c r="AM83"/>
  <c r="AN83"/>
  <c r="AN86"/>
  <c r="AO83"/>
  <c r="AP83"/>
  <c r="AP86"/>
  <c r="AQ83"/>
  <c r="AR83"/>
  <c r="AS83"/>
  <c r="AT83"/>
  <c r="AT86"/>
  <c r="AU83"/>
  <c r="G83" i="6"/>
  <c r="H83"/>
  <c r="H86"/>
  <c r="I83"/>
  <c r="J83"/>
  <c r="L83"/>
  <c r="M83"/>
  <c r="N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G84" i="5"/>
  <c r="M84"/>
  <c r="N84"/>
  <c r="Y84"/>
  <c r="Z84"/>
  <c r="AA84"/>
  <c r="AB84"/>
  <c r="AC84"/>
  <c r="AD84"/>
  <c r="AE84"/>
  <c r="AF84"/>
  <c r="AY75" s="1"/>
  <c r="AG84"/>
  <c r="AH84"/>
  <c r="AI84"/>
  <c r="AJ84"/>
  <c r="AK84"/>
  <c r="AL84"/>
  <c r="AM84"/>
  <c r="AN84"/>
  <c r="AO84"/>
  <c r="AP84"/>
  <c r="AQ84"/>
  <c r="AR84"/>
  <c r="AS84"/>
  <c r="AT84"/>
  <c r="AU84"/>
  <c r="AV84"/>
  <c r="M83"/>
  <c r="M86"/>
  <c r="N83"/>
  <c r="Y83"/>
  <c r="Y86"/>
  <c r="Z83"/>
  <c r="AA83"/>
  <c r="AA86"/>
  <c r="AB83"/>
  <c r="AB86"/>
  <c r="AC83"/>
  <c r="AC86"/>
  <c r="AD83"/>
  <c r="AE83"/>
  <c r="AE86"/>
  <c r="AF83"/>
  <c r="AF86"/>
  <c r="AG83"/>
  <c r="AG86"/>
  <c r="AH83"/>
  <c r="AI83"/>
  <c r="AI86"/>
  <c r="AJ83"/>
  <c r="AJ86"/>
  <c r="AK83"/>
  <c r="AK86"/>
  <c r="AL83"/>
  <c r="AM83"/>
  <c r="AM86"/>
  <c r="AN83"/>
  <c r="AN86"/>
  <c r="AO83"/>
  <c r="AO86"/>
  <c r="AP83"/>
  <c r="AQ83"/>
  <c r="AQ86"/>
  <c r="AR83"/>
  <c r="AR86"/>
  <c r="AS83"/>
  <c r="AS86"/>
  <c r="AT83"/>
  <c r="AU83"/>
  <c r="AU86"/>
  <c r="AV83"/>
  <c r="AV86"/>
  <c r="A31" i="6"/>
  <c r="B31"/>
  <c r="C31"/>
  <c r="D31"/>
  <c r="E31"/>
  <c r="AZ13"/>
  <c r="AV1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31" i="16"/>
  <c r="B31"/>
  <c r="C31"/>
  <c r="D31"/>
  <c r="E31"/>
  <c r="AZ12" i="7"/>
  <c r="AZ12" i="8"/>
  <c r="AV11"/>
  <c r="AZ12" i="9"/>
  <c r="AZ12" i="10"/>
  <c r="AZ12" i="11"/>
  <c r="AV11"/>
  <c r="AZ12" i="12"/>
  <c r="AZ12" i="13"/>
  <c r="AV11"/>
  <c r="AZ12" i="14"/>
  <c r="AV11"/>
  <c r="AZ12" i="15"/>
  <c r="AZ12" i="16"/>
  <c r="AZ13"/>
  <c r="AZ13" i="15"/>
  <c r="AZ13" i="14"/>
  <c r="AZ13" i="13"/>
  <c r="AZ13" i="12"/>
  <c r="AZ13" i="11"/>
  <c r="AZ13" i="10"/>
  <c r="AZ13" i="9"/>
  <c r="AZ13" i="8"/>
  <c r="AZ13" i="7"/>
  <c r="AV11"/>
  <c r="A32" i="16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31" i="15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31" i="14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31" i="13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31" i="12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31" i="1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31" i="10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31" i="9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O17" i="4"/>
  <c r="T17" s="1"/>
  <c r="N17"/>
  <c r="G79" i="5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H80"/>
  <c r="H81"/>
  <c r="I80"/>
  <c r="I81"/>
  <c r="J80"/>
  <c r="K80"/>
  <c r="K81" s="1"/>
  <c r="L80"/>
  <c r="L81"/>
  <c r="M80"/>
  <c r="M81"/>
  <c r="N80"/>
  <c r="O80"/>
  <c r="O81"/>
  <c r="P80"/>
  <c r="P81"/>
  <c r="Q80"/>
  <c r="Q81"/>
  <c r="R80"/>
  <c r="S80"/>
  <c r="S81"/>
  <c r="T80"/>
  <c r="T81"/>
  <c r="U80"/>
  <c r="U81"/>
  <c r="V80"/>
  <c r="W80"/>
  <c r="W81"/>
  <c r="X80"/>
  <c r="X81"/>
  <c r="Y80"/>
  <c r="Y81"/>
  <c r="Z80"/>
  <c r="AA80"/>
  <c r="AA81"/>
  <c r="AB80"/>
  <c r="AB81"/>
  <c r="AC80"/>
  <c r="AC81"/>
  <c r="AD80"/>
  <c r="AE80"/>
  <c r="AE81"/>
  <c r="AF80"/>
  <c r="AF81" s="1"/>
  <c r="AG80"/>
  <c r="AG81"/>
  <c r="AH80"/>
  <c r="AI80"/>
  <c r="AI81"/>
  <c r="AJ80"/>
  <c r="AJ81"/>
  <c r="AK80"/>
  <c r="AK81"/>
  <c r="AL80"/>
  <c r="AM80"/>
  <c r="AM81"/>
  <c r="AN80"/>
  <c r="AN81"/>
  <c r="AO80"/>
  <c r="AO81"/>
  <c r="AP80"/>
  <c r="AQ80"/>
  <c r="AQ81"/>
  <c r="AR80"/>
  <c r="AR81"/>
  <c r="AS80"/>
  <c r="AS81"/>
  <c r="AT80"/>
  <c r="AU80"/>
  <c r="AU81"/>
  <c r="AV80"/>
  <c r="A17" i="14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G81"/>
  <c r="H80"/>
  <c r="I80"/>
  <c r="J80"/>
  <c r="J81"/>
  <c r="K80"/>
  <c r="K81"/>
  <c r="L80"/>
  <c r="M80"/>
  <c r="M81"/>
  <c r="N80"/>
  <c r="N81"/>
  <c r="O80"/>
  <c r="O81"/>
  <c r="P80"/>
  <c r="P81"/>
  <c r="Q80"/>
  <c r="R80"/>
  <c r="S80"/>
  <c r="S81"/>
  <c r="T80"/>
  <c r="T81"/>
  <c r="U80"/>
  <c r="U81"/>
  <c r="V80"/>
  <c r="W80"/>
  <c r="W81"/>
  <c r="X80"/>
  <c r="Y80"/>
  <c r="Y81"/>
  <c r="Z80"/>
  <c r="Z81"/>
  <c r="AA80"/>
  <c r="AA81"/>
  <c r="AB80"/>
  <c r="AC80"/>
  <c r="AC81"/>
  <c r="AD80"/>
  <c r="AD81"/>
  <c r="AE80"/>
  <c r="AE81"/>
  <c r="AF80"/>
  <c r="AG80"/>
  <c r="AH80"/>
  <c r="AH81"/>
  <c r="AI80"/>
  <c r="AI81"/>
  <c r="AJ80"/>
  <c r="AJ81"/>
  <c r="AK80"/>
  <c r="AL80"/>
  <c r="AM80"/>
  <c r="AM81"/>
  <c r="AN80"/>
  <c r="AO80"/>
  <c r="AP80"/>
  <c r="AP81"/>
  <c r="AQ80"/>
  <c r="AQ81"/>
  <c r="AR80"/>
  <c r="AS80"/>
  <c r="AS81"/>
  <c r="AT80"/>
  <c r="AT81"/>
  <c r="AU80"/>
  <c r="AU81"/>
  <c r="I81"/>
  <c r="Q81"/>
  <c r="R81"/>
  <c r="V81"/>
  <c r="AG81"/>
  <c r="AK81"/>
  <c r="AL81"/>
  <c r="AO81"/>
  <c r="A17" i="15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H80"/>
  <c r="H81"/>
  <c r="I80"/>
  <c r="J80"/>
  <c r="J81"/>
  <c r="K80"/>
  <c r="K81"/>
  <c r="L80"/>
  <c r="L81"/>
  <c r="M80"/>
  <c r="M81"/>
  <c r="N80"/>
  <c r="N81"/>
  <c r="O80"/>
  <c r="P80"/>
  <c r="P81"/>
  <c r="Q80"/>
  <c r="R80"/>
  <c r="S80"/>
  <c r="T80"/>
  <c r="T81"/>
  <c r="U80"/>
  <c r="V80"/>
  <c r="W80"/>
  <c r="X80"/>
  <c r="X81"/>
  <c r="Y80"/>
  <c r="Y81"/>
  <c r="Z80"/>
  <c r="Z81"/>
  <c r="AA80"/>
  <c r="AA81"/>
  <c r="AB80"/>
  <c r="AB81"/>
  <c r="AC80"/>
  <c r="AC81"/>
  <c r="AD80"/>
  <c r="AD81"/>
  <c r="AE80"/>
  <c r="AE81"/>
  <c r="AF80"/>
  <c r="AF81"/>
  <c r="AG80"/>
  <c r="AH80"/>
  <c r="AH81"/>
  <c r="AI80"/>
  <c r="AJ80"/>
  <c r="AJ81"/>
  <c r="AK80"/>
  <c r="AL80"/>
  <c r="AL81"/>
  <c r="AM80"/>
  <c r="AM81"/>
  <c r="AN80"/>
  <c r="AN81"/>
  <c r="AO80"/>
  <c r="AP80"/>
  <c r="AP81"/>
  <c r="AQ80"/>
  <c r="AQ81"/>
  <c r="AR80"/>
  <c r="AR81"/>
  <c r="AS80"/>
  <c r="AS81"/>
  <c r="AT80"/>
  <c r="AT81"/>
  <c r="AU80"/>
  <c r="AU81"/>
  <c r="G81"/>
  <c r="O81"/>
  <c r="R81"/>
  <c r="S81"/>
  <c r="V81"/>
  <c r="W81"/>
  <c r="AI81"/>
  <c r="H80" i="16"/>
  <c r="H81"/>
  <c r="I80"/>
  <c r="I81"/>
  <c r="J80"/>
  <c r="J81"/>
  <c r="K80"/>
  <c r="K81"/>
  <c r="L80"/>
  <c r="L81"/>
  <c r="M80"/>
  <c r="M81"/>
  <c r="N80"/>
  <c r="N81"/>
  <c r="O80"/>
  <c r="O81"/>
  <c r="P80"/>
  <c r="P81"/>
  <c r="Q80"/>
  <c r="Q81"/>
  <c r="R80"/>
  <c r="R81"/>
  <c r="S80"/>
  <c r="S81"/>
  <c r="T80"/>
  <c r="T81"/>
  <c r="U80"/>
  <c r="U81"/>
  <c r="V80"/>
  <c r="V81"/>
  <c r="W80"/>
  <c r="W81"/>
  <c r="X80"/>
  <c r="X81"/>
  <c r="Y80"/>
  <c r="Y81"/>
  <c r="Z80"/>
  <c r="Z81"/>
  <c r="AA80"/>
  <c r="AA81"/>
  <c r="AB80"/>
  <c r="AB81"/>
  <c r="AC80"/>
  <c r="AC81"/>
  <c r="AD80"/>
  <c r="AE80"/>
  <c r="AE81"/>
  <c r="AF80"/>
  <c r="AF81"/>
  <c r="AG80"/>
  <c r="AG81"/>
  <c r="AH80"/>
  <c r="AI80"/>
  <c r="AI81"/>
  <c r="AJ80"/>
  <c r="AJ81"/>
  <c r="AK80"/>
  <c r="AK81"/>
  <c r="AL80"/>
  <c r="AL81"/>
  <c r="AM80"/>
  <c r="AM81"/>
  <c r="AN80"/>
  <c r="AN81"/>
  <c r="AO80"/>
  <c r="AO81"/>
  <c r="AP80"/>
  <c r="AP81"/>
  <c r="AQ80"/>
  <c r="AQ81"/>
  <c r="AR80"/>
  <c r="AR81"/>
  <c r="AS80"/>
  <c r="AS81"/>
  <c r="AT80"/>
  <c r="AU80"/>
  <c r="AU81"/>
  <c r="A17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17" i="6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H80"/>
  <c r="H81"/>
  <c r="I80"/>
  <c r="I81"/>
  <c r="J80"/>
  <c r="K80"/>
  <c r="L80"/>
  <c r="L81"/>
  <c r="M80"/>
  <c r="M81"/>
  <c r="N80"/>
  <c r="O80"/>
  <c r="P80"/>
  <c r="P81"/>
  <c r="Q80"/>
  <c r="Q81"/>
  <c r="R80"/>
  <c r="R81"/>
  <c r="S80"/>
  <c r="T80"/>
  <c r="U80"/>
  <c r="U81"/>
  <c r="V80"/>
  <c r="W80"/>
  <c r="X80"/>
  <c r="Y80"/>
  <c r="Y81"/>
  <c r="Z80"/>
  <c r="AA80"/>
  <c r="AB80"/>
  <c r="AB81"/>
  <c r="AC80"/>
  <c r="AC81"/>
  <c r="AD80"/>
  <c r="AE80"/>
  <c r="AF80"/>
  <c r="AG80"/>
  <c r="AG81"/>
  <c r="AH80"/>
  <c r="AH81"/>
  <c r="AI80"/>
  <c r="AJ80"/>
  <c r="AK80"/>
  <c r="AK81"/>
  <c r="AL80"/>
  <c r="AM80"/>
  <c r="AN80"/>
  <c r="AN81"/>
  <c r="AO80"/>
  <c r="AO81"/>
  <c r="AP80"/>
  <c r="AQ80"/>
  <c r="AR80"/>
  <c r="AR81"/>
  <c r="AS80"/>
  <c r="AS81"/>
  <c r="AT80"/>
  <c r="AU80"/>
  <c r="G81"/>
  <c r="K81"/>
  <c r="O81"/>
  <c r="S81"/>
  <c r="T81"/>
  <c r="W81"/>
  <c r="X81"/>
  <c r="AA81"/>
  <c r="AE81"/>
  <c r="AF81"/>
  <c r="AI81"/>
  <c r="AJ81"/>
  <c r="AM81"/>
  <c r="AQ81"/>
  <c r="AU81"/>
  <c r="A17" i="7"/>
  <c r="B17"/>
  <c r="C17"/>
  <c r="D17"/>
  <c r="A18"/>
  <c r="B18"/>
  <c r="C18"/>
  <c r="D18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G81"/>
  <c r="H80"/>
  <c r="H81"/>
  <c r="I80"/>
  <c r="J80"/>
  <c r="J81"/>
  <c r="K80"/>
  <c r="K81"/>
  <c r="L80"/>
  <c r="L81"/>
  <c r="M80"/>
  <c r="N80"/>
  <c r="N81"/>
  <c r="O80"/>
  <c r="P80"/>
  <c r="P81"/>
  <c r="Q80"/>
  <c r="R80"/>
  <c r="R81"/>
  <c r="S80"/>
  <c r="T80"/>
  <c r="T81"/>
  <c r="U80"/>
  <c r="U81"/>
  <c r="V80"/>
  <c r="V81"/>
  <c r="W80"/>
  <c r="W81"/>
  <c r="X80"/>
  <c r="X81"/>
  <c r="Y80"/>
  <c r="Y81"/>
  <c r="Z80"/>
  <c r="Z81"/>
  <c r="AA80"/>
  <c r="AB80"/>
  <c r="AB81"/>
  <c r="AC80"/>
  <c r="AC81"/>
  <c r="AD80"/>
  <c r="AD81"/>
  <c r="AE80"/>
  <c r="AF80"/>
  <c r="AG80"/>
  <c r="AH80"/>
  <c r="AH81"/>
  <c r="AI80"/>
  <c r="AJ80"/>
  <c r="AJ81"/>
  <c r="AK80"/>
  <c r="AK81"/>
  <c r="AL80"/>
  <c r="AL81"/>
  <c r="AM80"/>
  <c r="AN80"/>
  <c r="AN81"/>
  <c r="AO80"/>
  <c r="AP80"/>
  <c r="AP81"/>
  <c r="AQ80"/>
  <c r="AR80"/>
  <c r="AR81"/>
  <c r="AS80"/>
  <c r="AS81"/>
  <c r="AT80"/>
  <c r="AT81"/>
  <c r="AU80"/>
  <c r="I81"/>
  <c r="M81"/>
  <c r="Q81"/>
  <c r="AF81"/>
  <c r="AG81"/>
  <c r="AO81"/>
  <c r="A17" i="8"/>
  <c r="B17"/>
  <c r="C17"/>
  <c r="D17"/>
  <c r="A18"/>
  <c r="B18"/>
  <c r="C18"/>
  <c r="D18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G81"/>
  <c r="H80"/>
  <c r="I80"/>
  <c r="I81"/>
  <c r="J80"/>
  <c r="K80"/>
  <c r="K81"/>
  <c r="L80"/>
  <c r="L81"/>
  <c r="M80"/>
  <c r="M81"/>
  <c r="N80"/>
  <c r="O80"/>
  <c r="O81"/>
  <c r="P80"/>
  <c r="P81"/>
  <c r="Q80"/>
  <c r="R80"/>
  <c r="S80"/>
  <c r="S81"/>
  <c r="T80"/>
  <c r="T81"/>
  <c r="U80"/>
  <c r="U81"/>
  <c r="V80"/>
  <c r="W80"/>
  <c r="W81"/>
  <c r="X80"/>
  <c r="X81"/>
  <c r="Y80"/>
  <c r="Z80"/>
  <c r="Z81"/>
  <c r="AA80"/>
  <c r="AA81"/>
  <c r="AB80"/>
  <c r="AC80"/>
  <c r="AC81"/>
  <c r="AD80"/>
  <c r="AE80"/>
  <c r="AE81"/>
  <c r="AF80"/>
  <c r="AF81"/>
  <c r="AG80"/>
  <c r="AH80"/>
  <c r="AH81"/>
  <c r="AI80"/>
  <c r="AI81"/>
  <c r="AJ80"/>
  <c r="AK80"/>
  <c r="AK81"/>
  <c r="AL80"/>
  <c r="AL81"/>
  <c r="AM80"/>
  <c r="AM81"/>
  <c r="AN80"/>
  <c r="AN81"/>
  <c r="AO80"/>
  <c r="AP80"/>
  <c r="AP81"/>
  <c r="AQ80"/>
  <c r="AQ81"/>
  <c r="AR80"/>
  <c r="AS80"/>
  <c r="AS81"/>
  <c r="AT80"/>
  <c r="AU80"/>
  <c r="AU81"/>
  <c r="J81"/>
  <c r="N81"/>
  <c r="Q81"/>
  <c r="R81"/>
  <c r="V81"/>
  <c r="Y81"/>
  <c r="AD81"/>
  <c r="AG81"/>
  <c r="AO81"/>
  <c r="AT81"/>
  <c r="A17" i="9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G81"/>
  <c r="H80"/>
  <c r="H81"/>
  <c r="I80"/>
  <c r="I81"/>
  <c r="J80"/>
  <c r="J81"/>
  <c r="K80"/>
  <c r="K81"/>
  <c r="L80"/>
  <c r="L81"/>
  <c r="M80"/>
  <c r="N80"/>
  <c r="N81"/>
  <c r="O80"/>
  <c r="O81"/>
  <c r="P80"/>
  <c r="Q80"/>
  <c r="Q81"/>
  <c r="R80"/>
  <c r="R81" s="1"/>
  <c r="S80"/>
  <c r="S81" s="1"/>
  <c r="T80"/>
  <c r="T81"/>
  <c r="U80"/>
  <c r="U81"/>
  <c r="V80"/>
  <c r="W80"/>
  <c r="W81"/>
  <c r="X80"/>
  <c r="X81"/>
  <c r="Y80"/>
  <c r="Y81"/>
  <c r="Z80"/>
  <c r="Z81"/>
  <c r="AA80"/>
  <c r="AA81"/>
  <c r="AB80"/>
  <c r="AC80"/>
  <c r="AD80"/>
  <c r="AD81"/>
  <c r="AE80"/>
  <c r="AE81"/>
  <c r="AF80"/>
  <c r="AG80"/>
  <c r="AG81"/>
  <c r="AH80"/>
  <c r="AI80"/>
  <c r="AI81"/>
  <c r="AJ80"/>
  <c r="AJ81"/>
  <c r="AK80"/>
  <c r="AK81"/>
  <c r="AL80"/>
  <c r="AM80"/>
  <c r="AM81"/>
  <c r="AN80"/>
  <c r="AO80"/>
  <c r="AO81"/>
  <c r="AP80"/>
  <c r="AP81"/>
  <c r="AQ80"/>
  <c r="AQ81"/>
  <c r="AR80"/>
  <c r="AR81"/>
  <c r="AS80"/>
  <c r="AT80"/>
  <c r="AT81"/>
  <c r="AU80"/>
  <c r="AU81"/>
  <c r="M81"/>
  <c r="V81"/>
  <c r="AC81"/>
  <c r="AH81"/>
  <c r="AL81"/>
  <c r="AS81"/>
  <c r="A17" i="10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G80"/>
  <c r="G81"/>
  <c r="H80"/>
  <c r="I80"/>
  <c r="J80"/>
  <c r="K80"/>
  <c r="K81"/>
  <c r="L80"/>
  <c r="L81"/>
  <c r="M80"/>
  <c r="M81"/>
  <c r="N80"/>
  <c r="O80"/>
  <c r="O81"/>
  <c r="P80"/>
  <c r="P81"/>
  <c r="Q80"/>
  <c r="R80"/>
  <c r="S80"/>
  <c r="S81"/>
  <c r="T80"/>
  <c r="T81"/>
  <c r="U80"/>
  <c r="V80"/>
  <c r="W80"/>
  <c r="W81"/>
  <c r="X80"/>
  <c r="Y80"/>
  <c r="Z80"/>
  <c r="Z81"/>
  <c r="AA80"/>
  <c r="AA81"/>
  <c r="AB80"/>
  <c r="AB81"/>
  <c r="AC80"/>
  <c r="AC81"/>
  <c r="AD80"/>
  <c r="AD81"/>
  <c r="AE80"/>
  <c r="AE81"/>
  <c r="AF80"/>
  <c r="AF81"/>
  <c r="AG80"/>
  <c r="AH80"/>
  <c r="AH81"/>
  <c r="AI80"/>
  <c r="AI81"/>
  <c r="AJ80"/>
  <c r="AJ81"/>
  <c r="AK80"/>
  <c r="AK81"/>
  <c r="AL80"/>
  <c r="AL81"/>
  <c r="AM80"/>
  <c r="AM81"/>
  <c r="AN80"/>
  <c r="AO80"/>
  <c r="AP80"/>
  <c r="AP81"/>
  <c r="AQ80"/>
  <c r="AQ81"/>
  <c r="AR80"/>
  <c r="AS80"/>
  <c r="AS81"/>
  <c r="AT80"/>
  <c r="AT81"/>
  <c r="AU80"/>
  <c r="AU81"/>
  <c r="I81"/>
  <c r="J81"/>
  <c r="N81"/>
  <c r="Q81"/>
  <c r="R81"/>
  <c r="U81"/>
  <c r="V81"/>
  <c r="Y81"/>
  <c r="AG81"/>
  <c r="AO81"/>
  <c r="A17" i="11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G81"/>
  <c r="H80"/>
  <c r="H81"/>
  <c r="I80"/>
  <c r="J80"/>
  <c r="K80"/>
  <c r="K81"/>
  <c r="L80"/>
  <c r="M80"/>
  <c r="N80"/>
  <c r="O80"/>
  <c r="O81"/>
  <c r="P80"/>
  <c r="P81"/>
  <c r="Q80"/>
  <c r="R80"/>
  <c r="R81"/>
  <c r="S80"/>
  <c r="S81"/>
  <c r="T80"/>
  <c r="U80"/>
  <c r="V80"/>
  <c r="W80"/>
  <c r="W81"/>
  <c r="X80"/>
  <c r="X81"/>
  <c r="Y80"/>
  <c r="Z80"/>
  <c r="AA80"/>
  <c r="AA81"/>
  <c r="AB80"/>
  <c r="AC80"/>
  <c r="AC81"/>
  <c r="AD80"/>
  <c r="AD81"/>
  <c r="AE80"/>
  <c r="AE81"/>
  <c r="AF80"/>
  <c r="AG80"/>
  <c r="AH80"/>
  <c r="AH81"/>
  <c r="AI80"/>
  <c r="AI81"/>
  <c r="AJ80"/>
  <c r="AK80"/>
  <c r="AL80"/>
  <c r="AL81"/>
  <c r="AM80"/>
  <c r="AM81"/>
  <c r="AN80"/>
  <c r="AN81"/>
  <c r="AO80"/>
  <c r="AO81"/>
  <c r="AP80"/>
  <c r="AQ80"/>
  <c r="AQ81"/>
  <c r="AR80"/>
  <c r="AR81"/>
  <c r="AS80"/>
  <c r="AT80"/>
  <c r="AU80"/>
  <c r="AU81"/>
  <c r="I81"/>
  <c r="J81"/>
  <c r="M81"/>
  <c r="N81"/>
  <c r="Q81"/>
  <c r="U81"/>
  <c r="V81"/>
  <c r="Y81"/>
  <c r="Z81"/>
  <c r="AG81"/>
  <c r="AK81"/>
  <c r="AP81"/>
  <c r="AS81"/>
  <c r="AT81"/>
  <c r="A17" i="12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G81"/>
  <c r="H80"/>
  <c r="I80"/>
  <c r="J80"/>
  <c r="K80"/>
  <c r="K81"/>
  <c r="L80"/>
  <c r="M80"/>
  <c r="N80"/>
  <c r="N81"/>
  <c r="O80"/>
  <c r="O81"/>
  <c r="P80"/>
  <c r="Q80"/>
  <c r="R80"/>
  <c r="R81"/>
  <c r="S80"/>
  <c r="S81"/>
  <c r="T80"/>
  <c r="T81"/>
  <c r="U80"/>
  <c r="U81"/>
  <c r="V80"/>
  <c r="W80"/>
  <c r="W81"/>
  <c r="X80"/>
  <c r="X81"/>
  <c r="Y80"/>
  <c r="Z80"/>
  <c r="AA80"/>
  <c r="AA81"/>
  <c r="AB80"/>
  <c r="AB81"/>
  <c r="AC80"/>
  <c r="AC81"/>
  <c r="AD80"/>
  <c r="AD81"/>
  <c r="AE80"/>
  <c r="AE81"/>
  <c r="AF80"/>
  <c r="AG80"/>
  <c r="AH80"/>
  <c r="AI80"/>
  <c r="AI81"/>
  <c r="AJ80"/>
  <c r="AK80"/>
  <c r="AK81"/>
  <c r="AL80"/>
  <c r="AL81"/>
  <c r="AM80"/>
  <c r="AM81"/>
  <c r="AN80"/>
  <c r="AO80"/>
  <c r="AP80"/>
  <c r="AQ80"/>
  <c r="AQ81"/>
  <c r="AR80"/>
  <c r="AS80"/>
  <c r="AS81"/>
  <c r="AT80"/>
  <c r="AT81"/>
  <c r="AU80"/>
  <c r="AU81"/>
  <c r="I81"/>
  <c r="J81"/>
  <c r="M81"/>
  <c r="Q81"/>
  <c r="V81"/>
  <c r="Y81"/>
  <c r="Z81"/>
  <c r="AG81"/>
  <c r="AH81"/>
  <c r="AO81"/>
  <c r="AP81"/>
  <c r="A17" i="13"/>
  <c r="B17"/>
  <c r="C17"/>
  <c r="D17"/>
  <c r="A18"/>
  <c r="B18"/>
  <c r="C18"/>
  <c r="D1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F80"/>
  <c r="F81" s="1"/>
  <c r="G80"/>
  <c r="G81"/>
  <c r="H80"/>
  <c r="H81"/>
  <c r="I80"/>
  <c r="I81"/>
  <c r="J80"/>
  <c r="K80"/>
  <c r="K81"/>
  <c r="L80"/>
  <c r="L81"/>
  <c r="M80"/>
  <c r="N80"/>
  <c r="O80"/>
  <c r="O81"/>
  <c r="P80"/>
  <c r="Q80"/>
  <c r="R80"/>
  <c r="S80"/>
  <c r="S81"/>
  <c r="T80"/>
  <c r="T81"/>
  <c r="U80"/>
  <c r="U81"/>
  <c r="V80"/>
  <c r="V81"/>
  <c r="W80"/>
  <c r="W81"/>
  <c r="X80"/>
  <c r="X81"/>
  <c r="Y80"/>
  <c r="Z80"/>
  <c r="AA80"/>
  <c r="AA81"/>
  <c r="AB80"/>
  <c r="AC80"/>
  <c r="AD80"/>
  <c r="AD81"/>
  <c r="AE80"/>
  <c r="AE81"/>
  <c r="AF80"/>
  <c r="AG80"/>
  <c r="AH80"/>
  <c r="AH81"/>
  <c r="AI80"/>
  <c r="AI81"/>
  <c r="AJ80"/>
  <c r="AK80"/>
  <c r="AK81"/>
  <c r="AL80"/>
  <c r="AL81"/>
  <c r="AM80"/>
  <c r="AM81"/>
  <c r="AN80"/>
  <c r="AO80"/>
  <c r="AP80"/>
  <c r="AP81"/>
  <c r="AQ80"/>
  <c r="AQ81"/>
  <c r="AR80"/>
  <c r="AS80"/>
  <c r="AT80"/>
  <c r="AU80"/>
  <c r="AU81"/>
  <c r="J81"/>
  <c r="M81"/>
  <c r="N81"/>
  <c r="Q81"/>
  <c r="R81"/>
  <c r="Y81"/>
  <c r="Z81"/>
  <c r="AC81"/>
  <c r="AG81"/>
  <c r="AN81"/>
  <c r="AO81"/>
  <c r="AS81"/>
  <c r="AT81"/>
  <c r="X4" i="4"/>
  <c r="A33"/>
  <c r="B33"/>
  <c r="F33"/>
  <c r="J33"/>
  <c r="K33"/>
  <c r="A34"/>
  <c r="B34"/>
  <c r="F34"/>
  <c r="J34"/>
  <c r="K34"/>
  <c r="A35"/>
  <c r="B35"/>
  <c r="F35"/>
  <c r="J35"/>
  <c r="K35"/>
  <c r="A36"/>
  <c r="F36"/>
  <c r="J36"/>
  <c r="K36"/>
  <c r="A37"/>
  <c r="F37"/>
  <c r="J37"/>
  <c r="K37"/>
  <c r="F47"/>
  <c r="F48"/>
  <c r="F49"/>
  <c r="F50"/>
  <c r="K50"/>
  <c r="F51"/>
  <c r="K51"/>
  <c r="F52"/>
  <c r="K52"/>
  <c r="F53"/>
  <c r="K53"/>
  <c r="F54"/>
  <c r="K54"/>
  <c r="F55"/>
  <c r="K55"/>
  <c r="F56"/>
  <c r="K56"/>
  <c r="F57"/>
  <c r="K57"/>
  <c r="F58"/>
  <c r="K58"/>
  <c r="F59"/>
  <c r="K59"/>
  <c r="F60"/>
  <c r="K60"/>
  <c r="F61"/>
  <c r="K61"/>
  <c r="F62"/>
  <c r="K62"/>
  <c r="F63"/>
  <c r="K63"/>
  <c r="AJ81" i="12"/>
  <c r="AB81" i="11"/>
  <c r="L81"/>
  <c r="AN81" i="10"/>
  <c r="X81"/>
  <c r="AF81" i="9"/>
  <c r="AB81" i="8"/>
  <c r="AQ81" i="7"/>
  <c r="O81"/>
  <c r="AY74" i="5"/>
  <c r="AY38"/>
  <c r="AP81" i="6"/>
  <c r="Z81"/>
  <c r="N81"/>
  <c r="AD81" i="16"/>
  <c r="AV11" i="9"/>
  <c r="AR81" i="12"/>
  <c r="AN81"/>
  <c r="L81"/>
  <c r="H81"/>
  <c r="AJ81" i="11"/>
  <c r="T81"/>
  <c r="H81" i="10"/>
  <c r="AB81" i="9"/>
  <c r="AR81" i="8"/>
  <c r="AJ81"/>
  <c r="H81"/>
  <c r="AU81" i="7"/>
  <c r="AI81"/>
  <c r="AE81"/>
  <c r="S81"/>
  <c r="AT81" i="6"/>
  <c r="AL81"/>
  <c r="AD81"/>
  <c r="V81"/>
  <c r="J81"/>
  <c r="AT81" i="16"/>
  <c r="AO81" i="15"/>
  <c r="AK81"/>
  <c r="AG81"/>
  <c r="U81"/>
  <c r="Q81"/>
  <c r="I81"/>
  <c r="AR81" i="14"/>
  <c r="AN81"/>
  <c r="AF81"/>
  <c r="AB81"/>
  <c r="X81"/>
  <c r="L81"/>
  <c r="H81"/>
  <c r="BA22" i="5"/>
  <c r="AZ22" i="6" s="1"/>
  <c r="AZ22" i="7" s="1"/>
  <c r="AZ22" i="8" s="1"/>
  <c r="AZ22" i="9" s="1"/>
  <c r="AZ22" i="10" s="1"/>
  <c r="AZ22" i="11" s="1"/>
  <c r="AZ22" i="12" s="1"/>
  <c r="AZ22" i="13" s="1"/>
  <c r="AZ22" i="14" s="1"/>
  <c r="AZ22" i="15" s="1"/>
  <c r="AZ22" i="16" s="1"/>
  <c r="Q38" i="4" s="1"/>
  <c r="BA68" i="5"/>
  <c r="AZ68" i="6" s="1"/>
  <c r="AZ68" i="7" s="1"/>
  <c r="BA59" i="5"/>
  <c r="AZ59" i="6" s="1"/>
  <c r="AZ59" i="7" s="1"/>
  <c r="AZ59" i="8" s="1"/>
  <c r="AZ59" i="9" s="1"/>
  <c r="AZ59" i="10" s="1"/>
  <c r="AZ59" i="11" s="1"/>
  <c r="AZ59" i="12" s="1"/>
  <c r="AZ59" i="13" s="1"/>
  <c r="AZ59" i="14" s="1"/>
  <c r="AZ59" i="15" s="1"/>
  <c r="AZ59" i="16" s="1"/>
  <c r="Q75" i="4" s="1"/>
  <c r="BA60" i="5"/>
  <c r="AZ60" i="6" s="1"/>
  <c r="AZ60" i="7" s="1"/>
  <c r="AZ60" i="8" s="1"/>
  <c r="AZ60" i="9" s="1"/>
  <c r="AZ60" i="10" s="1"/>
  <c r="AZ60" i="11" s="1"/>
  <c r="AZ60" i="12" s="1"/>
  <c r="AZ60" i="13" s="1"/>
  <c r="AZ60" i="14" s="1"/>
  <c r="AZ60" i="15" s="1"/>
  <c r="AZ60" i="16" s="1"/>
  <c r="Q76" i="4" s="1"/>
  <c r="BA52" i="5"/>
  <c r="AZ52" i="6" s="1"/>
  <c r="AZ52" i="7" s="1"/>
  <c r="AZ52" i="8" s="1"/>
  <c r="AZ52" i="9" s="1"/>
  <c r="AZ52" i="10" s="1"/>
  <c r="AZ52" i="11" s="1"/>
  <c r="AZ52" i="12" s="1"/>
  <c r="AZ52" i="13" s="1"/>
  <c r="AZ52" i="14" s="1"/>
  <c r="AZ52" i="15" s="1"/>
  <c r="AZ52" i="16" s="1"/>
  <c r="Q68" i="4" s="1"/>
  <c r="BA36" i="5"/>
  <c r="AZ36" i="6" s="1"/>
  <c r="AZ36" i="7" s="1"/>
  <c r="AZ36" i="8" s="1"/>
  <c r="AZ36" i="9" s="1"/>
  <c r="AZ36" i="10" s="1"/>
  <c r="AZ36" i="11" s="1"/>
  <c r="AZ36" i="12" s="1"/>
  <c r="AZ36" i="13" s="1"/>
  <c r="AZ36" i="14" s="1"/>
  <c r="AZ36" i="15" s="1"/>
  <c r="AZ36" i="16" s="1"/>
  <c r="Q52" i="4" s="1"/>
  <c r="BA44" i="5"/>
  <c r="AZ44" i="6" s="1"/>
  <c r="AZ44" i="7" s="1"/>
  <c r="AZ44" i="8" s="1"/>
  <c r="AZ44" i="9" s="1"/>
  <c r="AZ44" i="10" s="1"/>
  <c r="AZ44" i="11" s="1"/>
  <c r="AZ44" i="12" s="1"/>
  <c r="AZ44" i="13" s="1"/>
  <c r="AZ44" i="14" s="1"/>
  <c r="AZ44" i="15" s="1"/>
  <c r="AZ44" i="16" s="1"/>
  <c r="Q60" i="4" s="1"/>
  <c r="AJ81" i="13"/>
  <c r="AF81"/>
  <c r="P81"/>
  <c r="AF81" i="12"/>
  <c r="P81"/>
  <c r="AF81" i="11"/>
  <c r="AR81" i="10"/>
  <c r="AN81" i="9"/>
  <c r="P81"/>
  <c r="AM81" i="7"/>
  <c r="AA81"/>
  <c r="AV11" i="15"/>
  <c r="AH81" i="16"/>
  <c r="AR81" i="13"/>
  <c r="AB81"/>
  <c r="AW74" i="5"/>
  <c r="AW46"/>
  <c r="I10"/>
  <c r="I11"/>
  <c r="H11"/>
  <c r="J10"/>
  <c r="AX82" i="16"/>
  <c r="AW82"/>
  <c r="AV82" i="15"/>
  <c r="AW82" i="14"/>
  <c r="AX82"/>
  <c r="AW82" i="13"/>
  <c r="AV82"/>
  <c r="AX82" i="12"/>
  <c r="AW82"/>
  <c r="AV82" i="11"/>
  <c r="AX82"/>
  <c r="AW82" i="10"/>
  <c r="AX82"/>
  <c r="AV82" i="9"/>
  <c r="AW82"/>
  <c r="AX82" i="8"/>
  <c r="AW82"/>
  <c r="AV82" i="7"/>
  <c r="AX82"/>
  <c r="AW82" i="6"/>
  <c r="AX82"/>
  <c r="AV82"/>
  <c r="BA24" i="5"/>
  <c r="AZ24" i="6" s="1"/>
  <c r="BA48" i="5"/>
  <c r="AZ48" i="6" s="1"/>
  <c r="AZ48" i="7" s="1"/>
  <c r="AZ48" i="8" s="1"/>
  <c r="AZ48" i="9" s="1"/>
  <c r="AZ48" i="10" s="1"/>
  <c r="AZ48" i="11" s="1"/>
  <c r="AZ48" i="12" s="1"/>
  <c r="AZ48" i="13" s="1"/>
  <c r="AZ48" i="14" s="1"/>
  <c r="AZ48" i="15" s="1"/>
  <c r="AZ48" i="16" s="1"/>
  <c r="Q64" i="4" s="1"/>
  <c r="BA51" i="5"/>
  <c r="AZ51" i="6"/>
  <c r="AZ51" i="7" s="1"/>
  <c r="AZ51" i="8" s="1"/>
  <c r="AZ51" i="9" s="1"/>
  <c r="AZ51" i="10" s="1"/>
  <c r="AZ51" i="11" s="1"/>
  <c r="AZ51" i="12" s="1"/>
  <c r="AZ51" i="13" s="1"/>
  <c r="AZ51" i="14" s="1"/>
  <c r="AZ51" i="15" s="1"/>
  <c r="AZ51" i="16" s="1"/>
  <c r="Q67" i="4" s="1"/>
  <c r="BA77" i="5"/>
  <c r="AZ77" i="6"/>
  <c r="AZ77" i="7" s="1"/>
  <c r="AZ77" i="8" s="1"/>
  <c r="AZ77" i="9" s="1"/>
  <c r="AZ77" i="10" s="1"/>
  <c r="AZ77" i="11" s="1"/>
  <c r="AZ77" i="12" s="1"/>
  <c r="AZ77" i="13" s="1"/>
  <c r="AZ77" i="14" s="1"/>
  <c r="AZ77" i="15" s="1"/>
  <c r="AZ77" i="16" s="1"/>
  <c r="Q93" i="4" s="1"/>
  <c r="BA18" i="5"/>
  <c r="AZ18" i="6"/>
  <c r="AZ18" i="7" s="1"/>
  <c r="AZ18" i="8" s="1"/>
  <c r="AZ18" i="9" s="1"/>
  <c r="AZ18" i="10" s="1"/>
  <c r="AZ18" i="11" s="1"/>
  <c r="AZ18" i="12" s="1"/>
  <c r="AZ18" i="13" s="1"/>
  <c r="AZ18" i="14" s="1"/>
  <c r="AZ18" i="15" s="1"/>
  <c r="AZ18" i="16" s="1"/>
  <c r="Q34" i="4" s="1"/>
  <c r="BA37" i="5"/>
  <c r="AZ37" i="6" s="1"/>
  <c r="AZ37" i="7" s="1"/>
  <c r="AZ37" i="8" s="1"/>
  <c r="AZ37" i="9" s="1"/>
  <c r="AZ37" i="10" s="1"/>
  <c r="AZ37" i="11" s="1"/>
  <c r="AZ37" i="12" s="1"/>
  <c r="AZ37" i="13" s="1"/>
  <c r="AZ37" i="14" s="1"/>
  <c r="AZ37" i="15" s="1"/>
  <c r="AZ37" i="16" s="1"/>
  <c r="Q53" i="4" s="1"/>
  <c r="BA39" i="5"/>
  <c r="AZ39" i="6" s="1"/>
  <c r="AZ39" i="7" s="1"/>
  <c r="AZ39" i="8" s="1"/>
  <c r="AZ39" i="9" s="1"/>
  <c r="AZ39" i="10" s="1"/>
  <c r="AZ39" i="11" s="1"/>
  <c r="AZ39" i="12" s="1"/>
  <c r="AZ39" i="13" s="1"/>
  <c r="AZ39" i="14" s="1"/>
  <c r="AZ39" i="15" s="1"/>
  <c r="AZ39" i="16" s="1"/>
  <c r="Q55" i="4" s="1"/>
  <c r="BA72" i="5"/>
  <c r="AZ72" i="6" s="1"/>
  <c r="AZ72" i="7" s="1"/>
  <c r="AZ72" i="8" s="1"/>
  <c r="AZ72" i="9" s="1"/>
  <c r="AZ72" i="10" s="1"/>
  <c r="AZ72" i="11" s="1"/>
  <c r="AZ72" i="12" s="1"/>
  <c r="AZ72" i="13" s="1"/>
  <c r="AZ72" i="14" s="1"/>
  <c r="AZ72" i="15" s="1"/>
  <c r="AZ72" i="16" s="1"/>
  <c r="Q88" i="4" s="1"/>
  <c r="BA70" i="5"/>
  <c r="AZ70" i="6" s="1"/>
  <c r="AZ70" i="7" s="1"/>
  <c r="AZ70" i="8" s="1"/>
  <c r="AZ70" i="9" s="1"/>
  <c r="AZ70" i="10" s="1"/>
  <c r="AZ70" i="11" s="1"/>
  <c r="AZ70" i="12" s="1"/>
  <c r="AZ70" i="13" s="1"/>
  <c r="AZ70" i="14" s="1"/>
  <c r="AZ70" i="15" s="1"/>
  <c r="AZ70" i="16" s="1"/>
  <c r="Q86" i="4" s="1"/>
  <c r="BA41" i="5"/>
  <c r="AZ41" i="6" s="1"/>
  <c r="AW69" i="5"/>
  <c r="AY82"/>
  <c r="AW82"/>
  <c r="AY70"/>
  <c r="AY51"/>
  <c r="AY62"/>
  <c r="AY19"/>
  <c r="AX19" i="6" s="1"/>
  <c r="AX19" i="7" s="1"/>
  <c r="AX19" i="8" s="1"/>
  <c r="AX19" i="9" s="1"/>
  <c r="AX19" i="10" s="1"/>
  <c r="AX19" i="11" s="1"/>
  <c r="AX19" i="12" s="1"/>
  <c r="AX19" i="13" s="1"/>
  <c r="AX19" i="14" s="1"/>
  <c r="AX19" i="15" s="1"/>
  <c r="AX19" i="16" s="1"/>
  <c r="O35" i="4" s="1"/>
  <c r="AY26" i="5"/>
  <c r="AX26" i="6"/>
  <c r="AX26" i="7" s="1"/>
  <c r="AX26" i="8" s="1"/>
  <c r="AX26" i="9" s="1"/>
  <c r="AX26" i="10" s="1"/>
  <c r="AX26" i="11" s="1"/>
  <c r="AX26" i="12" s="1"/>
  <c r="AX26" i="13" s="1"/>
  <c r="AX26" i="14" s="1"/>
  <c r="AX26" i="15" s="1"/>
  <c r="AX26" i="16" s="1"/>
  <c r="O42" i="4" s="1"/>
  <c r="AQ86" i="16"/>
  <c r="AM86"/>
  <c r="AI86"/>
  <c r="AE86"/>
  <c r="AA86"/>
  <c r="W86"/>
  <c r="S86"/>
  <c r="AS86"/>
  <c r="AO86"/>
  <c r="AK86"/>
  <c r="AG86"/>
  <c r="AC86"/>
  <c r="Y86"/>
  <c r="U86"/>
  <c r="Q86"/>
  <c r="F86"/>
  <c r="AY82" s="1"/>
  <c r="F86" i="14"/>
  <c r="AY82" s="1"/>
  <c r="F86" i="12"/>
  <c r="AY82" s="1"/>
  <c r="AV11" i="10"/>
  <c r="F86"/>
  <c r="AY82" s="1"/>
  <c r="F86" i="8"/>
  <c r="AY82" s="1"/>
  <c r="P86" i="7"/>
  <c r="O86" i="8"/>
  <c r="P86" i="6"/>
  <c r="AR86" i="16"/>
  <c r="AV74" i="6"/>
  <c r="AV46"/>
  <c r="AX38"/>
  <c r="AX38" i="7" s="1"/>
  <c r="AX38" i="8" s="1"/>
  <c r="AX38" i="9" s="1"/>
  <c r="AX38" i="10" s="1"/>
  <c r="AX38" i="11" s="1"/>
  <c r="AX38" i="12" s="1"/>
  <c r="AX38" i="13" s="1"/>
  <c r="AX38" i="14" s="1"/>
  <c r="AX38" i="15" s="1"/>
  <c r="AX38" i="16" s="1"/>
  <c r="O54" i="4" s="1"/>
  <c r="AX74" i="6"/>
  <c r="AX74" i="7" s="1"/>
  <c r="AX74" i="8" s="1"/>
  <c r="AX74" i="9" s="1"/>
  <c r="AX74" i="10" s="1"/>
  <c r="AX74" i="11" s="1"/>
  <c r="AX74" i="12" s="1"/>
  <c r="AX74" i="13" s="1"/>
  <c r="AX74" i="14" s="1"/>
  <c r="AX74" i="15" s="1"/>
  <c r="AX74" i="16" s="1"/>
  <c r="O90" i="4" s="1"/>
  <c r="AX70" i="6"/>
  <c r="AX70" i="7" s="1"/>
  <c r="AX70" i="8" s="1"/>
  <c r="AX70" i="9" s="1"/>
  <c r="AX70" i="10" s="1"/>
  <c r="AX70" i="11" s="1"/>
  <c r="AX70" i="12" s="1"/>
  <c r="AX70" i="13" s="1"/>
  <c r="AX70" i="14" s="1"/>
  <c r="AX70" i="15" s="1"/>
  <c r="AX70" i="16" s="1"/>
  <c r="O86" i="4" s="1"/>
  <c r="AX51" i="6"/>
  <c r="AX51" i="7" s="1"/>
  <c r="AX51" i="8" s="1"/>
  <c r="AX51" i="9" s="1"/>
  <c r="AX51" i="10" s="1"/>
  <c r="AX51" i="11" s="1"/>
  <c r="AX51" i="12" s="1"/>
  <c r="AX51" i="13" s="1"/>
  <c r="AX51" i="14" s="1"/>
  <c r="AX51" i="15" s="1"/>
  <c r="AX51" i="16" s="1"/>
  <c r="O67" i="4" s="1"/>
  <c r="BB13" i="6"/>
  <c r="BB13" i="7" s="1"/>
  <c r="BB13" i="8" s="1"/>
  <c r="BB13" i="9" s="1"/>
  <c r="BB13" i="10" s="1"/>
  <c r="BB13" i="11" s="1"/>
  <c r="BB13" i="12" s="1"/>
  <c r="BB13" i="13" s="1"/>
  <c r="BB13" i="14" s="1"/>
  <c r="BB13" i="15" s="1"/>
  <c r="BB13" i="16" s="1"/>
  <c r="S28" i="4" s="1"/>
  <c r="AX62" i="6"/>
  <c r="AX62" i="7" s="1"/>
  <c r="AX62" i="8" s="1"/>
  <c r="AX62" i="9" s="1"/>
  <c r="AX62" i="10" s="1"/>
  <c r="AX62" i="11" s="1"/>
  <c r="AX62" i="12" s="1"/>
  <c r="AX62" i="13" s="1"/>
  <c r="AX62" i="14" s="1"/>
  <c r="AX62" i="15" s="1"/>
  <c r="AX62" i="16" s="1"/>
  <c r="O78" i="4" s="1"/>
  <c r="AV69" i="6"/>
  <c r="AW38" i="5"/>
  <c r="AV38" i="6" s="1"/>
  <c r="AW53" i="5"/>
  <c r="AV53" i="6" s="1"/>
  <c r="BA45" i="5"/>
  <c r="AZ45" i="6" s="1"/>
  <c r="AZ45" i="7" s="1"/>
  <c r="AZ45" i="8" s="1"/>
  <c r="AZ45" i="9" s="1"/>
  <c r="AZ45" i="10" s="1"/>
  <c r="AZ45" i="11" s="1"/>
  <c r="AZ45" i="12" s="1"/>
  <c r="AZ45" i="13" s="1"/>
  <c r="AZ45" i="14" s="1"/>
  <c r="AZ45" i="15" s="1"/>
  <c r="AZ45" i="16" s="1"/>
  <c r="Q61" i="4" s="1"/>
  <c r="BA33" i="5"/>
  <c r="AZ33" i="6" s="1"/>
  <c r="AZ33" i="7" s="1"/>
  <c r="AZ33" i="8" s="1"/>
  <c r="AZ33" i="9" s="1"/>
  <c r="AZ33" i="10" s="1"/>
  <c r="AZ33" i="11" s="1"/>
  <c r="AZ33" i="12" s="1"/>
  <c r="AZ33" i="13" s="1"/>
  <c r="AZ33" i="14" s="1"/>
  <c r="AZ33" i="15" s="1"/>
  <c r="AZ33" i="16" s="1"/>
  <c r="Q49" i="4" s="1"/>
  <c r="BA42" i="5"/>
  <c r="AZ42" i="6" s="1"/>
  <c r="AZ42" i="7" s="1"/>
  <c r="AZ42" i="8" s="1"/>
  <c r="AZ42" i="9" s="1"/>
  <c r="AZ42" i="10" s="1"/>
  <c r="AZ42" i="11" s="1"/>
  <c r="AZ42" i="12" s="1"/>
  <c r="AZ42" i="13" s="1"/>
  <c r="AZ42" i="14" s="1"/>
  <c r="AZ42" i="15" s="1"/>
  <c r="AZ42" i="16" s="1"/>
  <c r="Q58" i="4" s="1"/>
  <c r="BA25" i="5"/>
  <c r="AZ25" i="6" s="1"/>
  <c r="AZ25" i="7" s="1"/>
  <c r="AZ25" i="8" s="1"/>
  <c r="AZ25" i="9" s="1"/>
  <c r="AZ25" i="10" s="1"/>
  <c r="AZ25" i="11" s="1"/>
  <c r="AZ25" i="12" s="1"/>
  <c r="AZ25" i="13" s="1"/>
  <c r="AZ25" i="14" s="1"/>
  <c r="AZ25" i="15" s="1"/>
  <c r="AZ25" i="16" s="1"/>
  <c r="Q41" i="4" s="1"/>
  <c r="BA71" i="5"/>
  <c r="AZ71" i="6" s="1"/>
  <c r="AZ71" i="7" s="1"/>
  <c r="AZ71" i="8" s="1"/>
  <c r="AZ71" i="9" s="1"/>
  <c r="AZ71" i="10" s="1"/>
  <c r="AZ71" i="11" s="1"/>
  <c r="AZ71" i="12" s="1"/>
  <c r="AZ71" i="13" s="1"/>
  <c r="AZ71" i="14" s="1"/>
  <c r="AZ71" i="15" s="1"/>
  <c r="AZ71" i="16" s="1"/>
  <c r="Q87" i="4" s="1"/>
  <c r="BA31" i="5"/>
  <c r="AZ31" i="6" s="1"/>
  <c r="AZ31" i="7" s="1"/>
  <c r="AZ31" i="8" s="1"/>
  <c r="AZ31" i="9" s="1"/>
  <c r="AZ31" i="10" s="1"/>
  <c r="AZ31" i="11" s="1"/>
  <c r="AZ31" i="12" s="1"/>
  <c r="AZ31" i="13" s="1"/>
  <c r="AZ31" i="14" s="1"/>
  <c r="AZ31" i="15" s="1"/>
  <c r="AZ31" i="16" s="1"/>
  <c r="Q47" i="4" s="1"/>
  <c r="BA54" i="5"/>
  <c r="AZ54" i="6" s="1"/>
  <c r="AZ54" i="7" s="1"/>
  <c r="AZ54" i="8" s="1"/>
  <c r="AZ54" i="9" s="1"/>
  <c r="AZ54" i="10" s="1"/>
  <c r="AZ54" i="11" s="1"/>
  <c r="AZ54" i="12" s="1"/>
  <c r="AZ54" i="13" s="1"/>
  <c r="AZ54" i="14" s="1"/>
  <c r="AZ54" i="15" s="1"/>
  <c r="AZ54" i="16" s="1"/>
  <c r="Q70" i="4" s="1"/>
  <c r="BA62" i="5"/>
  <c r="AZ62" i="6" s="1"/>
  <c r="AZ62" i="7" s="1"/>
  <c r="AZ62" i="8" s="1"/>
  <c r="AZ62" i="9" s="1"/>
  <c r="AZ62" i="10" s="1"/>
  <c r="AZ62" i="11" s="1"/>
  <c r="AZ62" i="12" s="1"/>
  <c r="AZ62" i="13" s="1"/>
  <c r="AZ62" i="14" s="1"/>
  <c r="AZ62" i="15" s="1"/>
  <c r="AZ62" i="16" s="1"/>
  <c r="Q78" i="4" s="1"/>
  <c r="BA74" i="5"/>
  <c r="AZ74" i="6" s="1"/>
  <c r="BA53" i="5"/>
  <c r="AZ53" i="6" s="1"/>
  <c r="AZ53" i="7" s="1"/>
  <c r="AZ53" i="8" s="1"/>
  <c r="AZ53" i="9" s="1"/>
  <c r="AZ53" i="10" s="1"/>
  <c r="AZ53" i="11" s="1"/>
  <c r="AZ53" i="12" s="1"/>
  <c r="AZ53" i="13" s="1"/>
  <c r="AZ53" i="14" s="1"/>
  <c r="AZ53" i="15" s="1"/>
  <c r="AZ53" i="16" s="1"/>
  <c r="Q69" i="4" s="1"/>
  <c r="BA61" i="5"/>
  <c r="AZ61" i="6" s="1"/>
  <c r="AZ61" i="7" s="1"/>
  <c r="AZ61" i="8" s="1"/>
  <c r="AZ61" i="9" s="1"/>
  <c r="AZ61" i="10" s="1"/>
  <c r="AZ61" i="11" s="1"/>
  <c r="AZ61" i="12" s="1"/>
  <c r="AZ61" i="13" s="1"/>
  <c r="AZ61" i="14" s="1"/>
  <c r="AZ61" i="15" s="1"/>
  <c r="AZ61" i="16" s="1"/>
  <c r="Q77" i="4" s="1"/>
  <c r="BA20" i="5"/>
  <c r="AZ20" i="6" s="1"/>
  <c r="AZ20" i="7" s="1"/>
  <c r="AZ20" i="8" s="1"/>
  <c r="AZ20" i="9" s="1"/>
  <c r="AZ20" i="10" s="1"/>
  <c r="AZ20" i="11" s="1"/>
  <c r="AZ20" i="12" s="1"/>
  <c r="AZ20" i="13" s="1"/>
  <c r="AZ20" i="14" s="1"/>
  <c r="AZ20" i="15" s="1"/>
  <c r="AZ20" i="16" s="1"/>
  <c r="Q36" i="4" s="1"/>
  <c r="BA47" i="5"/>
  <c r="AZ47" i="6" s="1"/>
  <c r="AZ47" i="7" s="1"/>
  <c r="AZ47" i="8" s="1"/>
  <c r="AZ47" i="9" s="1"/>
  <c r="AZ47" i="10" s="1"/>
  <c r="AZ47" i="11" s="1"/>
  <c r="AZ47" i="12" s="1"/>
  <c r="AZ47" i="13" s="1"/>
  <c r="AZ47" i="14" s="1"/>
  <c r="AZ47" i="15" s="1"/>
  <c r="AZ47" i="16" s="1"/>
  <c r="Q63" i="4" s="1"/>
  <c r="BA19" i="5"/>
  <c r="AZ19" i="6" s="1"/>
  <c r="AZ19" i="7" s="1"/>
  <c r="AZ19" i="8" s="1"/>
  <c r="AZ19" i="9" s="1"/>
  <c r="AZ19" i="10" s="1"/>
  <c r="AZ19" i="11" s="1"/>
  <c r="AZ19" i="12" s="1"/>
  <c r="AZ19" i="13" s="1"/>
  <c r="AZ19" i="14" s="1"/>
  <c r="AZ19" i="15" s="1"/>
  <c r="AZ19" i="16" s="1"/>
  <c r="Q35" i="4" s="1"/>
  <c r="AY39" i="5"/>
  <c r="AX39" i="6" s="1"/>
  <c r="AX39" i="7" s="1"/>
  <c r="AX39" i="8" s="1"/>
  <c r="AX39" i="9" s="1"/>
  <c r="AX39" i="10" s="1"/>
  <c r="AX39" i="11" s="1"/>
  <c r="AX39" i="12" s="1"/>
  <c r="AX39" i="13" s="1"/>
  <c r="AX39" i="14" s="1"/>
  <c r="AX39" i="15" s="1"/>
  <c r="AX39" i="16" s="1"/>
  <c r="O55" i="4" s="1"/>
  <c r="AY71" i="5"/>
  <c r="AX71" i="6" s="1"/>
  <c r="AX71" i="7" s="1"/>
  <c r="AX71" i="8" s="1"/>
  <c r="AX71" i="9" s="1"/>
  <c r="AX71" i="10" s="1"/>
  <c r="AX71" i="11" s="1"/>
  <c r="AX71" i="12" s="1"/>
  <c r="AX71" i="13" s="1"/>
  <c r="AX71" i="14" s="1"/>
  <c r="AX71" i="15" s="1"/>
  <c r="AX71" i="16" s="1"/>
  <c r="O87" i="4" s="1"/>
  <c r="AY32" i="5"/>
  <c r="AX32" i="6" s="1"/>
  <c r="AX32" i="7" s="1"/>
  <c r="AX32" i="8" s="1"/>
  <c r="AX32" i="9" s="1"/>
  <c r="AX32" i="10" s="1"/>
  <c r="AX32" i="11" s="1"/>
  <c r="AX32" i="12" s="1"/>
  <c r="AX32" i="13" s="1"/>
  <c r="AX32" i="14" s="1"/>
  <c r="AX32" i="15" s="1"/>
  <c r="AX32" i="16" s="1"/>
  <c r="O48" i="4" s="1"/>
  <c r="AY50" i="5"/>
  <c r="AX50" i="6" s="1"/>
  <c r="AX50" i="7" s="1"/>
  <c r="AX50" i="8" s="1"/>
  <c r="AX50" i="9" s="1"/>
  <c r="AX50" i="10" s="1"/>
  <c r="AX50" i="11" s="1"/>
  <c r="AX50" i="12" s="1"/>
  <c r="AX50" i="13" s="1"/>
  <c r="AX50" i="14" s="1"/>
  <c r="AX50" i="15" s="1"/>
  <c r="AX50" i="16" s="1"/>
  <c r="O66" i="4" s="1"/>
  <c r="AY66" i="5"/>
  <c r="AX66" i="6" s="1"/>
  <c r="AX66" i="7" s="1"/>
  <c r="AX66" i="8" s="1"/>
  <c r="AX66" i="9" s="1"/>
  <c r="AX66" i="10" s="1"/>
  <c r="AX66" i="11" s="1"/>
  <c r="AX66" i="12" s="1"/>
  <c r="AX66" i="13" s="1"/>
  <c r="AX66" i="14" s="1"/>
  <c r="AX66" i="15" s="1"/>
  <c r="AX66" i="16" s="1"/>
  <c r="O82" i="4" s="1"/>
  <c r="AY55" i="5"/>
  <c r="AX55" i="6" s="1"/>
  <c r="AX55" i="7" s="1"/>
  <c r="AX55" i="8" s="1"/>
  <c r="AX55" i="9" s="1"/>
  <c r="AX55" i="10" s="1"/>
  <c r="AX55" i="11" s="1"/>
  <c r="AX55" i="12" s="1"/>
  <c r="AX55" i="13" s="1"/>
  <c r="AX55" i="14" s="1"/>
  <c r="AX55" i="15" s="1"/>
  <c r="AX55" i="16" s="1"/>
  <c r="O71" i="4" s="1"/>
  <c r="AY78" i="5"/>
  <c r="AX78" i="6" s="1"/>
  <c r="AX78" i="7" s="1"/>
  <c r="AX78" i="8" s="1"/>
  <c r="AX78" i="9" s="1"/>
  <c r="AX78" i="10" s="1"/>
  <c r="AX78" i="11" s="1"/>
  <c r="AX78" i="12" s="1"/>
  <c r="AX78" i="13" s="1"/>
  <c r="AX78" i="14" s="1"/>
  <c r="AX78" i="15" s="1"/>
  <c r="AX78" i="16" s="1"/>
  <c r="O94" i="4" s="1"/>
  <c r="AY20" i="5"/>
  <c r="AX20" i="6" s="1"/>
  <c r="AX20" i="7" s="1"/>
  <c r="AX20" i="8" s="1"/>
  <c r="AX20" i="9" s="1"/>
  <c r="AX20" i="10" s="1"/>
  <c r="AX20" i="11" s="1"/>
  <c r="AX20" i="12" s="1"/>
  <c r="AX20" i="13" s="1"/>
  <c r="AX20" i="14" s="1"/>
  <c r="AX20" i="15" s="1"/>
  <c r="AX20" i="16" s="1"/>
  <c r="O36" i="4" s="1"/>
  <c r="AY28" i="5"/>
  <c r="AX28" i="6" s="1"/>
  <c r="BA26" i="5"/>
  <c r="AZ26" i="6" s="1"/>
  <c r="AZ26" i="7" s="1"/>
  <c r="AZ26" i="8" s="1"/>
  <c r="AZ26" i="9" s="1"/>
  <c r="AZ26" i="10" s="1"/>
  <c r="AZ26" i="11" s="1"/>
  <c r="AZ26" i="12" s="1"/>
  <c r="AZ26" i="13" s="1"/>
  <c r="AZ26" i="14" s="1"/>
  <c r="AZ26" i="15" s="1"/>
  <c r="AZ26" i="16" s="1"/>
  <c r="Q42" i="4" s="1"/>
  <c r="BA43" i="5"/>
  <c r="AZ43" i="6" s="1"/>
  <c r="AZ43" i="7" s="1"/>
  <c r="AZ43" i="8" s="1"/>
  <c r="AZ43" i="9" s="1"/>
  <c r="AZ43" i="10" s="1"/>
  <c r="AZ43" i="11" s="1"/>
  <c r="AZ43" i="12" s="1"/>
  <c r="AZ43" i="13" s="1"/>
  <c r="AZ43" i="14" s="1"/>
  <c r="AZ43" i="15" s="1"/>
  <c r="AZ43" i="16" s="1"/>
  <c r="Q59" i="4" s="1"/>
  <c r="J86" i="5"/>
  <c r="AW52"/>
  <c r="AV52" i="6" s="1"/>
  <c r="AW47" i="5"/>
  <c r="AV47" i="6" s="1"/>
  <c r="BA46" i="5"/>
  <c r="AZ46" i="6" s="1"/>
  <c r="AZ46" i="7" s="1"/>
  <c r="AZ46" i="8" s="1"/>
  <c r="AZ46" i="9" s="1"/>
  <c r="AZ46" i="10" s="1"/>
  <c r="AZ46" i="11" s="1"/>
  <c r="AZ46" i="12" s="1"/>
  <c r="AZ46" i="13" s="1"/>
  <c r="AZ46" i="14" s="1"/>
  <c r="AZ46" i="15" s="1"/>
  <c r="AZ46" i="16" s="1"/>
  <c r="Q62" i="4" s="1"/>
  <c r="BA38" i="5"/>
  <c r="AZ38" i="6" s="1"/>
  <c r="AZ38" i="7" s="1"/>
  <c r="AZ38" i="8" s="1"/>
  <c r="AZ38" i="9" s="1"/>
  <c r="AZ38" i="10" s="1"/>
  <c r="AZ38" i="11" s="1"/>
  <c r="AZ38" i="12" s="1"/>
  <c r="AZ38" i="13" s="1"/>
  <c r="AZ38" i="14" s="1"/>
  <c r="AZ38" i="15" s="1"/>
  <c r="AZ38" i="16" s="1"/>
  <c r="Q54" i="4" s="1"/>
  <c r="BA34" i="5"/>
  <c r="AZ34" i="6" s="1"/>
  <c r="AZ34" i="7" s="1"/>
  <c r="AZ34" i="8" s="1"/>
  <c r="AZ34" i="9" s="1"/>
  <c r="AZ34" i="10" s="1"/>
  <c r="AZ34" i="11" s="1"/>
  <c r="AZ34" i="12" s="1"/>
  <c r="AZ34" i="13" s="1"/>
  <c r="AZ34" i="14" s="1"/>
  <c r="AZ34" i="15" s="1"/>
  <c r="AZ34" i="16" s="1"/>
  <c r="Q50" i="4" s="1"/>
  <c r="BA32" i="5"/>
  <c r="AZ32" i="6" s="1"/>
  <c r="AZ32" i="7" s="1"/>
  <c r="AZ32" i="8" s="1"/>
  <c r="AZ32" i="9" s="1"/>
  <c r="AZ32" i="10" s="1"/>
  <c r="AZ32" i="11" s="1"/>
  <c r="AZ32" i="12" s="1"/>
  <c r="AZ32" i="13" s="1"/>
  <c r="AZ32" i="14" s="1"/>
  <c r="AZ32" i="15" s="1"/>
  <c r="AZ32" i="16" s="1"/>
  <c r="Q48" i="4" s="1"/>
  <c r="BA50" i="5"/>
  <c r="AZ50" i="6" s="1"/>
  <c r="AZ50" i="7" s="1"/>
  <c r="AZ50" i="8" s="1"/>
  <c r="AZ50" i="9" s="1"/>
  <c r="AZ50" i="10" s="1"/>
  <c r="AZ50" i="11" s="1"/>
  <c r="AZ50" i="12" s="1"/>
  <c r="AZ50" i="13" s="1"/>
  <c r="AZ50" i="14" s="1"/>
  <c r="AZ50" i="15" s="1"/>
  <c r="AZ50" i="16" s="1"/>
  <c r="Q66" i="4" s="1"/>
  <c r="BA58" i="5"/>
  <c r="AZ58" i="6" s="1"/>
  <c r="AZ58" i="7" s="1"/>
  <c r="AZ58" i="8" s="1"/>
  <c r="AZ58" i="9" s="1"/>
  <c r="AZ58" i="10" s="1"/>
  <c r="AZ58" i="11" s="1"/>
  <c r="AZ58" i="12" s="1"/>
  <c r="AZ58" i="13" s="1"/>
  <c r="AZ58" i="14" s="1"/>
  <c r="AZ58" i="15" s="1"/>
  <c r="AZ58" i="16" s="1"/>
  <c r="Q74" i="4" s="1"/>
  <c r="BA66" i="5"/>
  <c r="AZ66" i="6" s="1"/>
  <c r="AZ66" i="7" s="1"/>
  <c r="AZ66" i="8" s="1"/>
  <c r="AZ66" i="9" s="1"/>
  <c r="AZ66" i="10" s="1"/>
  <c r="AZ66" i="11" s="1"/>
  <c r="AZ66" i="12" s="1"/>
  <c r="AZ66" i="13" s="1"/>
  <c r="AZ66" i="14" s="1"/>
  <c r="AZ66" i="15" s="1"/>
  <c r="AZ66" i="16" s="1"/>
  <c r="Q82" i="4" s="1"/>
  <c r="BA78" i="5"/>
  <c r="AZ78" i="6" s="1"/>
  <c r="AZ78" i="7" s="1"/>
  <c r="AZ78" i="8" s="1"/>
  <c r="AZ78" i="9" s="1"/>
  <c r="AZ78" i="10" s="1"/>
  <c r="AZ78" i="11" s="1"/>
  <c r="AZ78" i="12" s="1"/>
  <c r="AZ78" i="13" s="1"/>
  <c r="AZ78" i="14" s="1"/>
  <c r="AZ78" i="15" s="1"/>
  <c r="AZ78" i="16" s="1"/>
  <c r="Q94" i="4" s="1"/>
  <c r="BA57" i="5"/>
  <c r="AZ57" i="6" s="1"/>
  <c r="AZ57" i="7" s="1"/>
  <c r="AZ57" i="8" s="1"/>
  <c r="AZ57" i="9" s="1"/>
  <c r="AZ57" i="10" s="1"/>
  <c r="AZ57" i="11" s="1"/>
  <c r="AZ57" i="12" s="1"/>
  <c r="AZ57" i="13" s="1"/>
  <c r="AZ57" i="14" s="1"/>
  <c r="AZ57" i="15" s="1"/>
  <c r="AZ57" i="16" s="1"/>
  <c r="Q73" i="4" s="1"/>
  <c r="BA65" i="5"/>
  <c r="AZ65" i="6" s="1"/>
  <c r="AZ65" i="7" s="1"/>
  <c r="AZ65" i="8" s="1"/>
  <c r="AZ65" i="9" s="1"/>
  <c r="AZ65" i="10" s="1"/>
  <c r="AZ65" i="11" s="1"/>
  <c r="AZ65" i="12" s="1"/>
  <c r="AZ65" i="13" s="1"/>
  <c r="AZ65" i="14" s="1"/>
  <c r="AZ65" i="15" s="1"/>
  <c r="AZ65" i="16" s="1"/>
  <c r="Q81" i="4" s="1"/>
  <c r="BA67" i="5"/>
  <c r="AZ67" i="6" s="1"/>
  <c r="AZ67" i="7" s="1"/>
  <c r="AZ67" i="8" s="1"/>
  <c r="AZ67" i="9" s="1"/>
  <c r="AZ67" i="10" s="1"/>
  <c r="AZ67" i="11" s="1"/>
  <c r="AZ67" i="12" s="1"/>
  <c r="AZ67" i="13" s="1"/>
  <c r="AZ67" i="14" s="1"/>
  <c r="AZ67" i="15" s="1"/>
  <c r="AZ67" i="16" s="1"/>
  <c r="Q83" i="4" s="1"/>
  <c r="BA75" i="5"/>
  <c r="AZ75" i="6" s="1"/>
  <c r="AZ75" i="7" s="1"/>
  <c r="AZ75" i="8" s="1"/>
  <c r="AZ75" i="9" s="1"/>
  <c r="AZ75" i="10" s="1"/>
  <c r="AZ75" i="11" s="1"/>
  <c r="AZ75" i="12" s="1"/>
  <c r="AZ75" i="13" s="1"/>
  <c r="AZ75" i="14" s="1"/>
  <c r="AZ75" i="15" s="1"/>
  <c r="AZ75" i="16" s="1"/>
  <c r="Q91" i="4" s="1"/>
  <c r="BA23" i="5"/>
  <c r="AZ23" i="6" s="1"/>
  <c r="AZ23" i="7" s="1"/>
  <c r="AZ23" i="8" s="1"/>
  <c r="AZ23" i="9" s="1"/>
  <c r="AZ23" i="10" s="1"/>
  <c r="AZ23" i="11" s="1"/>
  <c r="AZ23" i="12" s="1"/>
  <c r="AZ23" i="13" s="1"/>
  <c r="AZ23" i="14" s="1"/>
  <c r="AZ23" i="15" s="1"/>
  <c r="AZ23" i="16" s="1"/>
  <c r="Q39" i="4" s="1"/>
  <c r="AY37" i="5"/>
  <c r="AX37" i="6" s="1"/>
  <c r="AX37" i="7" s="1"/>
  <c r="AX37" i="8" s="1"/>
  <c r="AX37" i="9" s="1"/>
  <c r="AX37" i="10" s="1"/>
  <c r="AX37" i="11" s="1"/>
  <c r="AX37" i="12" s="1"/>
  <c r="AX37" i="13" s="1"/>
  <c r="AX37" i="14" s="1"/>
  <c r="AX37" i="15" s="1"/>
  <c r="AX37" i="16" s="1"/>
  <c r="O53" i="4" s="1"/>
  <c r="AY42" i="5"/>
  <c r="AX42" i="6" s="1"/>
  <c r="AX42" i="7" s="1"/>
  <c r="AX42" i="8" s="1"/>
  <c r="AX42" i="9" s="1"/>
  <c r="AX42" i="10" s="1"/>
  <c r="AX42" i="11" s="1"/>
  <c r="AX42" i="12" s="1"/>
  <c r="AX42" i="13" s="1"/>
  <c r="AX42" i="14" s="1"/>
  <c r="AX42" i="15" s="1"/>
  <c r="AX42" i="16" s="1"/>
  <c r="O58" i="4" s="1"/>
  <c r="AY24" i="5"/>
  <c r="AX24" i="6" s="1"/>
  <c r="AX24" i="7" s="1"/>
  <c r="AX24" i="8" s="1"/>
  <c r="AX24" i="9" s="1"/>
  <c r="AX24" i="10" s="1"/>
  <c r="AX24" i="11" s="1"/>
  <c r="AX24" i="12" s="1"/>
  <c r="AX24" i="13" s="1"/>
  <c r="AX24" i="14" s="1"/>
  <c r="AX24" i="15" s="1"/>
  <c r="AX24" i="16" s="1"/>
  <c r="O40" i="4" s="1"/>
  <c r="AY58" i="5"/>
  <c r="AX58" i="6" s="1"/>
  <c r="AX58" i="7" s="1"/>
  <c r="AX58" i="8" s="1"/>
  <c r="AX58" i="9" s="1"/>
  <c r="AX58" i="10" s="1"/>
  <c r="AX58" i="11" s="1"/>
  <c r="AX58" i="12" s="1"/>
  <c r="AX58" i="13" s="1"/>
  <c r="AX58" i="14" s="1"/>
  <c r="AX58" i="15" s="1"/>
  <c r="AX58" i="16" s="1"/>
  <c r="O74" i="4" s="1"/>
  <c r="AY23" i="5"/>
  <c r="AX23" i="6" s="1"/>
  <c r="AX23" i="7" s="1"/>
  <c r="AX23" i="8" s="1"/>
  <c r="AX23" i="9" s="1"/>
  <c r="AX23" i="10" s="1"/>
  <c r="AX23" i="11" s="1"/>
  <c r="AX23" i="12" s="1"/>
  <c r="AY63" i="5"/>
  <c r="AX63" i="6" s="1"/>
  <c r="AX63" i="7" s="1"/>
  <c r="AX63" i="8" s="1"/>
  <c r="AX63" i="9" s="1"/>
  <c r="AX63" i="10" s="1"/>
  <c r="AX63" i="11" s="1"/>
  <c r="AX63" i="12" s="1"/>
  <c r="AX63" i="13" s="1"/>
  <c r="AX63" i="14" s="1"/>
  <c r="AX63" i="15" s="1"/>
  <c r="AX63" i="16" s="1"/>
  <c r="O79" i="4" s="1"/>
  <c r="AY47" i="5"/>
  <c r="AX47" i="6" s="1"/>
  <c r="AW27" i="5"/>
  <c r="AV27" i="6" s="1"/>
  <c r="BA17" i="5"/>
  <c r="AZ17" i="6" s="1"/>
  <c r="AZ17" i="7" s="1"/>
  <c r="AZ17" i="8" s="1"/>
  <c r="AZ17" i="9" s="1"/>
  <c r="AZ17" i="10" s="1"/>
  <c r="AZ17" i="11" s="1"/>
  <c r="AZ17" i="12" s="1"/>
  <c r="AZ17" i="13" s="1"/>
  <c r="AZ17" i="14" s="1"/>
  <c r="AZ17" i="15" s="1"/>
  <c r="AZ17" i="16" s="1"/>
  <c r="Q33" i="4" s="1"/>
  <c r="BA40" i="5"/>
  <c r="AZ40" i="6" s="1"/>
  <c r="AZ40" i="7" s="1"/>
  <c r="AZ40" i="8" s="1"/>
  <c r="AZ40" i="9" s="1"/>
  <c r="AZ40" i="10" s="1"/>
  <c r="AZ40" i="11" s="1"/>
  <c r="AZ40" i="12" s="1"/>
  <c r="AZ40" i="13" s="1"/>
  <c r="AZ40" i="14" s="1"/>
  <c r="AZ40" i="15" s="1"/>
  <c r="AZ40" i="16" s="1"/>
  <c r="Q56" i="4" s="1"/>
  <c r="BA27" i="5"/>
  <c r="AZ27" i="6" s="1"/>
  <c r="AZ27" i="7" s="1"/>
  <c r="AZ27" i="8" s="1"/>
  <c r="AZ27" i="9" s="1"/>
  <c r="AZ27" i="10" s="1"/>
  <c r="AZ27" i="11" s="1"/>
  <c r="AZ27" i="12" s="1"/>
  <c r="AZ27" i="13" s="1"/>
  <c r="AZ27" i="14" s="1"/>
  <c r="AZ27" i="15" s="1"/>
  <c r="AZ27" i="16" s="1"/>
  <c r="Q43" i="4" s="1"/>
  <c r="BA49" i="5"/>
  <c r="AZ49" i="6" s="1"/>
  <c r="AZ49" i="7" s="1"/>
  <c r="AZ49" i="8" s="1"/>
  <c r="AZ49" i="9" s="1"/>
  <c r="AZ49" i="10" s="1"/>
  <c r="AZ49" i="11" s="1"/>
  <c r="AZ49" i="12" s="1"/>
  <c r="AZ49" i="13" s="1"/>
  <c r="AZ49" i="14" s="1"/>
  <c r="AZ49" i="15" s="1"/>
  <c r="AZ49" i="16" s="1"/>
  <c r="Q65" i="4" s="1"/>
  <c r="BA21" i="5"/>
  <c r="AZ21" i="6" s="1"/>
  <c r="AZ21" i="7" s="1"/>
  <c r="AZ21" i="8" s="1"/>
  <c r="AZ21" i="9" s="1"/>
  <c r="AZ21" i="10" s="1"/>
  <c r="AZ21" i="11" s="1"/>
  <c r="AZ21" i="12" s="1"/>
  <c r="AZ21" i="13" s="1"/>
  <c r="AZ21" i="14" s="1"/>
  <c r="AZ21" i="15" s="1"/>
  <c r="AZ21" i="16" s="1"/>
  <c r="Q37" i="4" s="1"/>
  <c r="BA56" i="5"/>
  <c r="AZ56" i="6" s="1"/>
  <c r="AZ56" i="7" s="1"/>
  <c r="AZ56" i="8" s="1"/>
  <c r="AZ56" i="9" s="1"/>
  <c r="AZ56" i="10" s="1"/>
  <c r="AZ56" i="11" s="1"/>
  <c r="AZ56" i="12" s="1"/>
  <c r="AZ56" i="13" s="1"/>
  <c r="AZ56" i="14" s="1"/>
  <c r="AZ56" i="15" s="1"/>
  <c r="AZ56" i="16" s="1"/>
  <c r="Q72" i="4" s="1"/>
  <c r="BA64" i="5"/>
  <c r="AZ64" i="6" s="1"/>
  <c r="AZ64" i="7" s="1"/>
  <c r="AZ64" i="8" s="1"/>
  <c r="AZ64" i="9" s="1"/>
  <c r="AZ64" i="10" s="1"/>
  <c r="AZ64" i="11" s="1"/>
  <c r="AZ64" i="12" s="1"/>
  <c r="AZ64" i="13" s="1"/>
  <c r="AZ64" i="14" s="1"/>
  <c r="AZ64" i="15" s="1"/>
  <c r="AZ64" i="16" s="1"/>
  <c r="Q80" i="4" s="1"/>
  <c r="BA76" i="5"/>
  <c r="AZ76" i="6" s="1"/>
  <c r="AZ76" i="7" s="1"/>
  <c r="AZ76" i="8" s="1"/>
  <c r="AZ76" i="9" s="1"/>
  <c r="AZ76" i="10" s="1"/>
  <c r="AZ76" i="11" s="1"/>
  <c r="AZ76" i="12" s="1"/>
  <c r="AZ76" i="13" s="1"/>
  <c r="AZ76" i="14" s="1"/>
  <c r="AZ76" i="15" s="1"/>
  <c r="AZ76" i="16" s="1"/>
  <c r="Q92" i="4" s="1"/>
  <c r="BA55" i="5"/>
  <c r="AZ55" i="6" s="1"/>
  <c r="BA63" i="5"/>
  <c r="AZ63" i="6" s="1"/>
  <c r="AZ63" i="7" s="1"/>
  <c r="AZ63" i="8" s="1"/>
  <c r="AZ63" i="9" s="1"/>
  <c r="AZ63" i="10" s="1"/>
  <c r="AZ63" i="11" s="1"/>
  <c r="AZ63" i="12" s="1"/>
  <c r="AZ63" i="13" s="1"/>
  <c r="AZ63" i="14" s="1"/>
  <c r="AZ63" i="15" s="1"/>
  <c r="AZ63" i="16" s="1"/>
  <c r="Q79" i="4" s="1"/>
  <c r="BA29" i="5"/>
  <c r="AZ29" i="6" s="1"/>
  <c r="AZ29" i="7" s="1"/>
  <c r="AZ29" i="8" s="1"/>
  <c r="AZ29" i="9" s="1"/>
  <c r="AZ29" i="10" s="1"/>
  <c r="AZ29" i="11" s="1"/>
  <c r="AZ29" i="12" s="1"/>
  <c r="AZ29" i="13" s="1"/>
  <c r="AZ29" i="14" s="1"/>
  <c r="AZ29" i="15" s="1"/>
  <c r="AZ29" i="16" s="1"/>
  <c r="Q45" i="4" s="1"/>
  <c r="BA73" i="5"/>
  <c r="AZ73" i="6" s="1"/>
  <c r="AZ73" i="7" s="1"/>
  <c r="AZ73" i="8" s="1"/>
  <c r="AZ73" i="9" s="1"/>
  <c r="AZ73" i="10" s="1"/>
  <c r="AZ73" i="11" s="1"/>
  <c r="AZ73" i="12" s="1"/>
  <c r="AZ73" i="13" s="1"/>
  <c r="AZ73" i="14" s="1"/>
  <c r="AZ73" i="15" s="1"/>
  <c r="AZ73" i="16" s="1"/>
  <c r="Q89" i="4" s="1"/>
  <c r="BA28" i="5"/>
  <c r="AZ28" i="6" s="1"/>
  <c r="AZ28" i="7" s="1"/>
  <c r="AZ28" i="8" s="1"/>
  <c r="AZ28" i="9" s="1"/>
  <c r="AZ28" i="10" s="1"/>
  <c r="AZ28" i="11" s="1"/>
  <c r="AZ28" i="12" s="1"/>
  <c r="AZ28" i="13" s="1"/>
  <c r="AZ28" i="14" s="1"/>
  <c r="AZ28" i="15" s="1"/>
  <c r="AZ28" i="16" s="1"/>
  <c r="Q44" i="4" s="1"/>
  <c r="AY45" i="5"/>
  <c r="AX45" i="6" s="1"/>
  <c r="AX45" i="7" s="1"/>
  <c r="AX45" i="8" s="1"/>
  <c r="AX45" i="9" s="1"/>
  <c r="AX45" i="10" s="1"/>
  <c r="AX45" i="11" s="1"/>
  <c r="AX45" i="12" s="1"/>
  <c r="AX45" i="13" s="1"/>
  <c r="AX45" i="14" s="1"/>
  <c r="AX45" i="15" s="1"/>
  <c r="AX45" i="16" s="1"/>
  <c r="O61" i="4" s="1"/>
  <c r="AY46" i="5"/>
  <c r="AX46" i="6" s="1"/>
  <c r="AY31" i="5"/>
  <c r="AX31" i="6" s="1"/>
  <c r="AX31" i="7" s="1"/>
  <c r="AX31" i="8" s="1"/>
  <c r="AX31" i="9" s="1"/>
  <c r="AX31" i="10" s="1"/>
  <c r="AX31" i="11" s="1"/>
  <c r="AX31" i="12" s="1"/>
  <c r="AX31" i="13" s="1"/>
  <c r="AX31" i="14" s="1"/>
  <c r="AX31" i="15" s="1"/>
  <c r="AX31" i="16" s="1"/>
  <c r="O47" i="4" s="1"/>
  <c r="AY54" i="5"/>
  <c r="AX54" i="6" s="1"/>
  <c r="AY68" i="5"/>
  <c r="AX68" i="6" s="1"/>
  <c r="AX68" i="7" s="1"/>
  <c r="AX68" i="8" s="1"/>
  <c r="AX68" i="9" s="1"/>
  <c r="AX68" i="10" s="1"/>
  <c r="AX68" i="11" s="1"/>
  <c r="AX68" i="12" s="1"/>
  <c r="AX68" i="13" s="1"/>
  <c r="AX68" i="14" s="1"/>
  <c r="AX68" i="15" s="1"/>
  <c r="AX68" i="16" s="1"/>
  <c r="O84" i="4" s="1"/>
  <c r="AY59" i="5"/>
  <c r="AX59" i="6" s="1"/>
  <c r="AX59" i="7" s="1"/>
  <c r="AX59" i="8" s="1"/>
  <c r="AX59" i="9" s="1"/>
  <c r="AX59" i="10" s="1"/>
  <c r="AX59" i="11" s="1"/>
  <c r="AX59" i="12" s="1"/>
  <c r="AX59" i="13" s="1"/>
  <c r="AX59" i="14" s="1"/>
  <c r="AX59" i="15" s="1"/>
  <c r="AX59" i="16" s="1"/>
  <c r="O75" i="4" s="1"/>
  <c r="AY67" i="5"/>
  <c r="AX67" i="6" s="1"/>
  <c r="AX67" i="7" s="1"/>
  <c r="AX67" i="8" s="1"/>
  <c r="AX67" i="9" s="1"/>
  <c r="AX67" i="10" s="1"/>
  <c r="AX67" i="11" s="1"/>
  <c r="AX67" i="12" s="1"/>
  <c r="AX67" i="13" s="1"/>
  <c r="AX67" i="14" s="1"/>
  <c r="AX67" i="15" s="1"/>
  <c r="AX67" i="16" s="1"/>
  <c r="O83" i="4" s="1"/>
  <c r="AW18" i="5"/>
  <c r="AV18" i="6" s="1"/>
  <c r="AW24" i="5"/>
  <c r="AV24" i="6" s="1"/>
  <c r="AW28" i="5"/>
  <c r="AV28" i="6" s="1"/>
  <c r="AW17" i="5"/>
  <c r="AV17" i="6" s="1"/>
  <c r="AW60" i="5"/>
  <c r="AV60" i="6" s="1"/>
  <c r="AW32" i="5"/>
  <c r="AV32" i="6" s="1"/>
  <c r="AW54" i="5"/>
  <c r="AV54" i="6" s="1"/>
  <c r="AW61" i="5"/>
  <c r="AV61" i="6" s="1"/>
  <c r="H86" i="5"/>
  <c r="AZ82"/>
  <c r="AW41"/>
  <c r="AV41" i="6" s="1"/>
  <c r="AW48" i="5"/>
  <c r="AV48" i="6" s="1"/>
  <c r="AW78" i="5"/>
  <c r="AV78" i="6" s="1"/>
  <c r="AW68" i="5"/>
  <c r="AW63"/>
  <c r="AV63" i="6" s="1"/>
  <c r="BB63" s="1"/>
  <c r="AW77" i="5"/>
  <c r="AV77" i="6" s="1"/>
  <c r="AY35" i="5"/>
  <c r="AX35" i="6" s="1"/>
  <c r="AX35" i="7" s="1"/>
  <c r="AX35" i="8" s="1"/>
  <c r="AX35" i="9" s="1"/>
  <c r="AX35" i="10" s="1"/>
  <c r="AX35" i="11" s="1"/>
  <c r="AX35" i="12" s="1"/>
  <c r="AX35" i="13" s="1"/>
  <c r="AX35" i="14" s="1"/>
  <c r="AX35" i="15" s="1"/>
  <c r="AX35" i="16" s="1"/>
  <c r="O51" i="4" s="1"/>
  <c r="AY18" i="5"/>
  <c r="AX18" i="6" s="1"/>
  <c r="AX18" i="7" s="1"/>
  <c r="AX18" i="8" s="1"/>
  <c r="AX18" i="9" s="1"/>
  <c r="AX18" i="10" s="1"/>
  <c r="AX18" i="11" s="1"/>
  <c r="AX18" i="12" s="1"/>
  <c r="AX18" i="13" s="1"/>
  <c r="AX18" i="14" s="1"/>
  <c r="AX18" i="15" s="1"/>
  <c r="AX18" i="16" s="1"/>
  <c r="O34" i="4" s="1"/>
  <c r="AY17" i="5"/>
  <c r="AX17" i="6" s="1"/>
  <c r="AX17" i="7" s="1"/>
  <c r="AX17" i="8" s="1"/>
  <c r="AX17" i="9" s="1"/>
  <c r="AX17" i="10" s="1"/>
  <c r="AX17" i="11" s="1"/>
  <c r="AX17" i="12" s="1"/>
  <c r="AX17" i="13" s="1"/>
  <c r="AX17" i="14" s="1"/>
  <c r="AX17" i="15" s="1"/>
  <c r="AX17" i="16" s="1"/>
  <c r="O33" i="4" s="1"/>
  <c r="AY40" i="5"/>
  <c r="AX40" i="6" s="1"/>
  <c r="AX40" i="7" s="1"/>
  <c r="AX40" i="8" s="1"/>
  <c r="AX40" i="9" s="1"/>
  <c r="AX40" i="10" s="1"/>
  <c r="AX40" i="11" s="1"/>
  <c r="AX40" i="12" s="1"/>
  <c r="AX40" i="13" s="1"/>
  <c r="AX40" i="14" s="1"/>
  <c r="AX40" i="15" s="1"/>
  <c r="AX40" i="16" s="1"/>
  <c r="O56" i="4" s="1"/>
  <c r="AY48" i="5"/>
  <c r="AX48" i="6" s="1"/>
  <c r="AX48" i="7" s="1"/>
  <c r="AY25" i="5"/>
  <c r="AX25" i="6" s="1"/>
  <c r="AX25" i="7" s="1"/>
  <c r="AX25" i="8" s="1"/>
  <c r="AX25" i="9" s="1"/>
  <c r="AX25" i="10" s="1"/>
  <c r="AX25" i="11" s="1"/>
  <c r="AX25" i="12" s="1"/>
  <c r="AX25" i="13" s="1"/>
  <c r="AX25" i="14" s="1"/>
  <c r="AX25" i="15" s="1"/>
  <c r="AX25" i="16" s="1"/>
  <c r="O41" i="4" s="1"/>
  <c r="AY52" i="5"/>
  <c r="AX52" i="6" s="1"/>
  <c r="AY60" i="5"/>
  <c r="AX60" i="6" s="1"/>
  <c r="AY22" i="5"/>
  <c r="AX22" i="6" s="1"/>
  <c r="AX22" i="7" s="1"/>
  <c r="AX22" i="8" s="1"/>
  <c r="AX22" i="9" s="1"/>
  <c r="AX22" i="10" s="1"/>
  <c r="AX22" i="11" s="1"/>
  <c r="AX22" i="12" s="1"/>
  <c r="AX22" i="13" s="1"/>
  <c r="AX22" i="14" s="1"/>
  <c r="AX22" i="15" s="1"/>
  <c r="AX22" i="16" s="1"/>
  <c r="O38" i="4" s="1"/>
  <c r="AY49" i="5"/>
  <c r="AX49" i="6" s="1"/>
  <c r="AX49" i="7" s="1"/>
  <c r="AY57" i="5"/>
  <c r="AX57" i="6" s="1"/>
  <c r="AX57" i="7" s="1"/>
  <c r="AX57" i="8" s="1"/>
  <c r="AX57" i="9" s="1"/>
  <c r="AX57" i="10" s="1"/>
  <c r="AX57" i="11" s="1"/>
  <c r="AX57" i="12" s="1"/>
  <c r="AX57" i="13" s="1"/>
  <c r="AX57" i="14" s="1"/>
  <c r="AX57" i="15" s="1"/>
  <c r="AX57" i="16" s="1"/>
  <c r="O73" i="4" s="1"/>
  <c r="AY65" i="5"/>
  <c r="AX65" i="6" s="1"/>
  <c r="AY21" i="5"/>
  <c r="AX21" i="6" s="1"/>
  <c r="AX21" i="7" s="1"/>
  <c r="AX21" i="8" s="1"/>
  <c r="AX21" i="9" s="1"/>
  <c r="AX21" i="10" s="1"/>
  <c r="AX21" i="11" s="1"/>
  <c r="AX21" i="12" s="1"/>
  <c r="AX21" i="13" s="1"/>
  <c r="AX21" i="14" s="1"/>
  <c r="AX21" i="15" s="1"/>
  <c r="AX21" i="16" s="1"/>
  <c r="O37" i="4" s="1"/>
  <c r="AY73" i="5"/>
  <c r="AX73" i="6" s="1"/>
  <c r="AX73" i="7" s="1"/>
  <c r="AX73" i="8" s="1"/>
  <c r="AX73" i="9" s="1"/>
  <c r="AX73" i="10" s="1"/>
  <c r="AX73" i="11" s="1"/>
  <c r="AX73" i="12" s="1"/>
  <c r="AX73" i="13" s="1"/>
  <c r="AX73" i="14" s="1"/>
  <c r="AX73" i="15" s="1"/>
  <c r="AX73" i="16" s="1"/>
  <c r="O89" i="4" s="1"/>
  <c r="AY29" i="5"/>
  <c r="AX29" i="6" s="1"/>
  <c r="AX29" i="7" s="1"/>
  <c r="AX29" i="8" s="1"/>
  <c r="AX29" i="9" s="1"/>
  <c r="AX29" i="10" s="1"/>
  <c r="AX29" i="11" s="1"/>
  <c r="AX29" i="12" s="1"/>
  <c r="AX29" i="13" s="1"/>
  <c r="AX29" i="14" s="1"/>
  <c r="AX29" i="15" s="1"/>
  <c r="AX29" i="16" s="1"/>
  <c r="O45" i="4" s="1"/>
  <c r="G86" i="5"/>
  <c r="AW11"/>
  <c r="AY43"/>
  <c r="AX43" i="6" s="1"/>
  <c r="AX43" i="7" s="1"/>
  <c r="AX43" i="8" s="1"/>
  <c r="AX43" i="9" s="1"/>
  <c r="AX43" i="10" s="1"/>
  <c r="AX43" i="11" s="1"/>
  <c r="AX43" i="12" s="1"/>
  <c r="AX43" i="13" s="1"/>
  <c r="AX43" i="14" s="1"/>
  <c r="AX43" i="15" s="1"/>
  <c r="AX43" i="16" s="1"/>
  <c r="O59" i="4" s="1"/>
  <c r="AY41" i="5"/>
  <c r="AX41" i="6" s="1"/>
  <c r="AY33" i="5"/>
  <c r="AX33" i="6" s="1"/>
  <c r="AX33" i="7" s="1"/>
  <c r="AX33" i="8" s="1"/>
  <c r="AX33" i="9" s="1"/>
  <c r="AX33" i="10" s="1"/>
  <c r="AX33" i="11" s="1"/>
  <c r="AX33" i="12" s="1"/>
  <c r="AX33" i="13" s="1"/>
  <c r="AX33" i="14" s="1"/>
  <c r="AX33" i="15" s="1"/>
  <c r="AX33" i="16" s="1"/>
  <c r="O49" i="4" s="1"/>
  <c r="AY44" i="5"/>
  <c r="AX44" i="6" s="1"/>
  <c r="AX44" i="7" s="1"/>
  <c r="AX44" i="8" s="1"/>
  <c r="AX44" i="9" s="1"/>
  <c r="AX44" i="10" s="1"/>
  <c r="AX44" i="11" s="1"/>
  <c r="AX44" i="12" s="1"/>
  <c r="AX44" i="13" s="1"/>
  <c r="AX44" i="14" s="1"/>
  <c r="AX44" i="15" s="1"/>
  <c r="AX44" i="16" s="1"/>
  <c r="O60" i="4" s="1"/>
  <c r="AY36" i="5"/>
  <c r="AX36" i="6" s="1"/>
  <c r="AX36" i="7" s="1"/>
  <c r="AX36" i="8" s="1"/>
  <c r="AX36" i="9" s="1"/>
  <c r="AX36" i="10" s="1"/>
  <c r="AX36" i="11" s="1"/>
  <c r="AX36" i="12" s="1"/>
  <c r="AX36" i="13" s="1"/>
  <c r="AX36" i="14" s="1"/>
  <c r="AX36" i="15" s="1"/>
  <c r="AX36" i="16" s="1"/>
  <c r="O52" i="4" s="1"/>
  <c r="AY34" i="5"/>
  <c r="AX34" i="6" s="1"/>
  <c r="AX34" i="7" s="1"/>
  <c r="AX34" i="8" s="1"/>
  <c r="AX34" i="9" s="1"/>
  <c r="AX34" i="10" s="1"/>
  <c r="AX34" i="11" s="1"/>
  <c r="AX34" i="12" s="1"/>
  <c r="AX34" i="13" s="1"/>
  <c r="AX34" i="14" s="1"/>
  <c r="AX34" i="15" s="1"/>
  <c r="AX34" i="16" s="1"/>
  <c r="O50" i="4" s="1"/>
  <c r="AY27" i="5"/>
  <c r="AX27" i="6" s="1"/>
  <c r="AY56" i="5"/>
  <c r="AX56" i="6" s="1"/>
  <c r="AY64" i="5"/>
  <c r="AX64" i="6" s="1"/>
  <c r="AX64" i="7" s="1"/>
  <c r="AX64" i="8" s="1"/>
  <c r="AX64" i="9" s="1"/>
  <c r="AX64" i="10" s="1"/>
  <c r="AX64" i="11" s="1"/>
  <c r="AX64" i="12" s="1"/>
  <c r="AX64" i="13" s="1"/>
  <c r="AX64" i="14" s="1"/>
  <c r="AX64" i="15" s="1"/>
  <c r="AX64" i="16" s="1"/>
  <c r="O80" i="4" s="1"/>
  <c r="AY72" i="5"/>
  <c r="AX72" i="6" s="1"/>
  <c r="AX72" i="7" s="1"/>
  <c r="AX72" i="8" s="1"/>
  <c r="AX72" i="9" s="1"/>
  <c r="AX72" i="10" s="1"/>
  <c r="AX72" i="11" s="1"/>
  <c r="AX72" i="12" s="1"/>
  <c r="AX72" i="13" s="1"/>
  <c r="AX72" i="14" s="1"/>
  <c r="AX72" i="15" s="1"/>
  <c r="AX72" i="16" s="1"/>
  <c r="O88" i="4" s="1"/>
  <c r="AY53" i="5"/>
  <c r="AX53" i="6" s="1"/>
  <c r="AY61" i="5"/>
  <c r="AX61" i="6" s="1"/>
  <c r="AY76" i="5"/>
  <c r="AX76" i="6" s="1"/>
  <c r="AX76" i="7" s="1"/>
  <c r="AY69" i="5"/>
  <c r="AX69" i="6" s="1"/>
  <c r="AY77" i="5"/>
  <c r="AX77" i="6" s="1"/>
  <c r="AW21" i="5"/>
  <c r="AV21" i="6" s="1"/>
  <c r="AW20" i="5"/>
  <c r="AV20" i="6" s="1"/>
  <c r="AW39" i="5"/>
  <c r="AV39" i="6" s="1"/>
  <c r="AW40" i="5"/>
  <c r="AV40" i="6" s="1"/>
  <c r="AW34" i="5"/>
  <c r="AV34" i="6" s="1"/>
  <c r="AW71" i="5"/>
  <c r="AV71" i="6" s="1"/>
  <c r="AW62" i="5"/>
  <c r="AV62" i="6" s="1"/>
  <c r="AW55" i="5"/>
  <c r="AV55" i="6" s="1"/>
  <c r="AW23" i="5"/>
  <c r="AV23" i="6" s="1"/>
  <c r="AW37" i="5"/>
  <c r="AV37" i="6" s="1"/>
  <c r="AW42" i="5"/>
  <c r="AV42" i="6" s="1"/>
  <c r="AW76" i="5"/>
  <c r="AV76" i="6" s="1"/>
  <c r="AW45" i="5"/>
  <c r="AV45" i="6" s="1"/>
  <c r="AW26" i="5"/>
  <c r="BC26" s="1"/>
  <c r="AW33"/>
  <c r="AV33" i="6" s="1"/>
  <c r="AW50" i="5"/>
  <c r="BC50" s="1"/>
  <c r="AW58"/>
  <c r="BC58" s="1"/>
  <c r="AW66"/>
  <c r="AV66" i="6" s="1"/>
  <c r="AW51" i="5"/>
  <c r="AV51" i="6" s="1"/>
  <c r="AW59" i="5"/>
  <c r="AV59" i="6" s="1"/>
  <c r="AW70" i="5"/>
  <c r="AV70" i="6" s="1"/>
  <c r="AW67" i="5"/>
  <c r="AV67" i="6" s="1"/>
  <c r="AW75" i="5"/>
  <c r="AV75" i="6" s="1"/>
  <c r="AW29" i="5"/>
  <c r="AV29" i="6" s="1"/>
  <c r="AW35" i="5"/>
  <c r="AV35" i="6" s="1"/>
  <c r="AW43" i="5"/>
  <c r="AV43" i="6" s="1"/>
  <c r="AW44" i="5"/>
  <c r="AV44" i="6" s="1"/>
  <c r="AW36" i="5"/>
  <c r="AV36" i="6" s="1"/>
  <c r="AW72" i="5"/>
  <c r="AV72" i="6" s="1"/>
  <c r="AW25" i="5"/>
  <c r="AV25" i="6" s="1"/>
  <c r="AW31" i="5"/>
  <c r="AV31" i="6" s="1"/>
  <c r="AW19" i="5"/>
  <c r="AV19" i="6" s="1"/>
  <c r="AW56" i="5"/>
  <c r="AV56" i="6" s="1"/>
  <c r="AW64" i="5"/>
  <c r="AV64" i="6" s="1"/>
  <c r="AW49" i="5"/>
  <c r="AV49" i="6" s="1"/>
  <c r="AW57" i="5"/>
  <c r="AV57" i="6" s="1"/>
  <c r="AW65" i="5"/>
  <c r="AV65" i="6" s="1"/>
  <c r="AW22" i="5"/>
  <c r="AV22" i="6" s="1"/>
  <c r="AW73" i="5"/>
  <c r="AV73" i="6" s="1"/>
  <c r="BC74" i="5"/>
  <c r="BB12" i="6"/>
  <c r="K11" i="18"/>
  <c r="L10"/>
  <c r="K11" i="19"/>
  <c r="L10"/>
  <c r="BC46"/>
  <c r="BA17"/>
  <c r="BA18"/>
  <c r="BA19"/>
  <c r="BA20"/>
  <c r="BA21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J50"/>
  <c r="N50"/>
  <c r="R50"/>
  <c r="V50"/>
  <c r="Z50"/>
  <c r="AD50"/>
  <c r="AH50"/>
  <c r="AL50"/>
  <c r="AP50"/>
  <c r="AT50"/>
  <c r="AY17"/>
  <c r="AY18"/>
  <c r="AY19"/>
  <c r="AY20"/>
  <c r="AY21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I50"/>
  <c r="M50"/>
  <c r="Q50"/>
  <c r="U50"/>
  <c r="Y50"/>
  <c r="AC50"/>
  <c r="AG50"/>
  <c r="AK50"/>
  <c r="AO50"/>
  <c r="AS50"/>
  <c r="AW17"/>
  <c r="AW18"/>
  <c r="AW19"/>
  <c r="BC19"/>
  <c r="AW20"/>
  <c r="BC20"/>
  <c r="AW21"/>
  <c r="AW23"/>
  <c r="AW24"/>
  <c r="BC24"/>
  <c r="AW25"/>
  <c r="BC25"/>
  <c r="AW26"/>
  <c r="AW27"/>
  <c r="AW28"/>
  <c r="BC28"/>
  <c r="AW29"/>
  <c r="BC29"/>
  <c r="AW30"/>
  <c r="AW31"/>
  <c r="AW32"/>
  <c r="BC32"/>
  <c r="AW33"/>
  <c r="BC33"/>
  <c r="AW34"/>
  <c r="AW35"/>
  <c r="AW36"/>
  <c r="BC36"/>
  <c r="AW37"/>
  <c r="BC37"/>
  <c r="AW38"/>
  <c r="AW39"/>
  <c r="AW40"/>
  <c r="BC40"/>
  <c r="AW41"/>
  <c r="BC41"/>
  <c r="AW42"/>
  <c r="AW43"/>
  <c r="AW44"/>
  <c r="BC44"/>
  <c r="AW45"/>
  <c r="BC45"/>
  <c r="AZ41" i="7"/>
  <c r="AZ41" i="8" s="1"/>
  <c r="AZ41" i="9" s="1"/>
  <c r="AZ41" i="10" s="1"/>
  <c r="AZ41" i="11" s="1"/>
  <c r="AZ41" i="12" s="1"/>
  <c r="AZ41" i="13" s="1"/>
  <c r="AZ41" i="14" s="1"/>
  <c r="AZ41" i="15" s="1"/>
  <c r="AZ41" i="16" s="1"/>
  <c r="Q57" i="4" s="1"/>
  <c r="F81" i="10"/>
  <c r="D79" i="6"/>
  <c r="J11" i="5"/>
  <c r="K10"/>
  <c r="X27" i="4"/>
  <c r="BC47" i="5"/>
  <c r="BC24"/>
  <c r="BB38" i="6"/>
  <c r="BC38" i="5"/>
  <c r="BC54"/>
  <c r="BC46"/>
  <c r="BC28"/>
  <c r="BC17"/>
  <c r="AV68" i="6"/>
  <c r="BC52" i="5"/>
  <c r="BC61"/>
  <c r="BC42"/>
  <c r="BC39"/>
  <c r="BC23"/>
  <c r="BC49"/>
  <c r="BC73"/>
  <c r="L11" i="18"/>
  <c r="M10"/>
  <c r="M11"/>
  <c r="L11" i="19"/>
  <c r="M10"/>
  <c r="BC42"/>
  <c r="BC38"/>
  <c r="BC34"/>
  <c r="BC30"/>
  <c r="BC26"/>
  <c r="BC21"/>
  <c r="BC17"/>
  <c r="BC43"/>
  <c r="BC39"/>
  <c r="BC35"/>
  <c r="BC31"/>
  <c r="BC27"/>
  <c r="BC23"/>
  <c r="BC18"/>
  <c r="AX23" i="13"/>
  <c r="AX23" i="14" s="1"/>
  <c r="AX23" i="15" s="1"/>
  <c r="AX23" i="16" s="1"/>
  <c r="O39" i="4" s="1"/>
  <c r="K11" i="5"/>
  <c r="L10"/>
  <c r="N10" i="19"/>
  <c r="M11"/>
  <c r="L11" i="5"/>
  <c r="M10"/>
  <c r="N11" i="19"/>
  <c r="O10"/>
  <c r="M11" i="5"/>
  <c r="N10"/>
  <c r="O11" i="19"/>
  <c r="P10"/>
  <c r="N11" i="5"/>
  <c r="O10"/>
  <c r="P11" i="19"/>
  <c r="Q10"/>
  <c r="P10" i="5"/>
  <c r="O11"/>
  <c r="R10" i="19"/>
  <c r="Q11"/>
  <c r="P11" i="5"/>
  <c r="Q10"/>
  <c r="S10" i="19"/>
  <c r="R11"/>
  <c r="Q11" i="5"/>
  <c r="R10"/>
  <c r="T10" i="19"/>
  <c r="S11"/>
  <c r="R11" i="5"/>
  <c r="S10"/>
  <c r="T11" i="19"/>
  <c r="U10"/>
  <c r="S11" i="5"/>
  <c r="T10"/>
  <c r="V10" i="19"/>
  <c r="U11"/>
  <c r="T11" i="5"/>
  <c r="U10"/>
  <c r="W10" i="19"/>
  <c r="V11"/>
  <c r="U11" i="5"/>
  <c r="V10"/>
  <c r="X10" i="19"/>
  <c r="W11"/>
  <c r="V11" i="5"/>
  <c r="W10"/>
  <c r="X11" i="19"/>
  <c r="Y10"/>
  <c r="X10" i="5"/>
  <c r="W11"/>
  <c r="Z10" i="19"/>
  <c r="Y11"/>
  <c r="Y10" i="5"/>
  <c r="X11"/>
  <c r="AA10" i="19"/>
  <c r="Z11"/>
  <c r="Y11" i="5"/>
  <c r="Z10"/>
  <c r="AB10" i="19"/>
  <c r="AA11"/>
  <c r="Z11" i="5"/>
  <c r="AA10"/>
  <c r="AB11" i="19"/>
  <c r="AC10"/>
  <c r="AA11" i="5"/>
  <c r="AB10"/>
  <c r="AD10" i="19"/>
  <c r="AC11"/>
  <c r="AB11" i="5"/>
  <c r="AC10"/>
  <c r="AE10" i="19"/>
  <c r="AD11"/>
  <c r="AC11" i="5"/>
  <c r="AD10"/>
  <c r="AF10" i="19"/>
  <c r="AE11"/>
  <c r="AD11" i="5"/>
  <c r="AE10"/>
  <c r="AF11" i="19"/>
  <c r="AG10"/>
  <c r="AF10" i="5"/>
  <c r="AE11"/>
  <c r="AH10" i="19"/>
  <c r="AG11"/>
  <c r="AG10" i="5"/>
  <c r="AF11"/>
  <c r="AI10" i="19"/>
  <c r="AH11"/>
  <c r="AG11" i="5"/>
  <c r="AH10"/>
  <c r="AJ10" i="19"/>
  <c r="AI11"/>
  <c r="AH11" i="5"/>
  <c r="AI10"/>
  <c r="AJ11" i="19"/>
  <c r="AK10"/>
  <c r="AI11" i="5"/>
  <c r="AJ10"/>
  <c r="AL10" i="19"/>
  <c r="AK11"/>
  <c r="AJ11" i="5"/>
  <c r="AK10"/>
  <c r="AM10" i="19"/>
  <c r="AL11"/>
  <c r="AK11" i="5"/>
  <c r="AL10"/>
  <c r="AN10" i="19"/>
  <c r="AM11"/>
  <c r="AL11" i="5"/>
  <c r="AM10"/>
  <c r="AN11" i="19"/>
  <c r="AO10"/>
  <c r="AN10" i="5"/>
  <c r="AM11"/>
  <c r="AP10" i="19"/>
  <c r="AO11"/>
  <c r="AO10" i="5"/>
  <c r="AN11"/>
  <c r="AQ10" i="19"/>
  <c r="AP11"/>
  <c r="AO11" i="5"/>
  <c r="AP10"/>
  <c r="F10" i="6"/>
  <c r="F11" s="1"/>
  <c r="AR10" i="19"/>
  <c r="AQ11"/>
  <c r="AQ10" i="5"/>
  <c r="AP11"/>
  <c r="AR11" i="19"/>
  <c r="AS10"/>
  <c r="AQ11" i="5"/>
  <c r="AR10"/>
  <c r="AT10" i="19"/>
  <c r="AS11"/>
  <c r="AR11" i="5"/>
  <c r="AS10"/>
  <c r="AU10" i="19"/>
  <c r="AT11"/>
  <c r="AS11" i="5"/>
  <c r="AT10"/>
  <c r="AV10" i="19"/>
  <c r="AV11"/>
  <c r="AU11"/>
  <c r="AU10" i="5"/>
  <c r="AT11"/>
  <c r="AV10"/>
  <c r="AV11"/>
  <c r="AU11"/>
  <c r="A10" i="6" l="1"/>
  <c r="AV36" i="7"/>
  <c r="AV36" i="8" s="1"/>
  <c r="AV67" i="7"/>
  <c r="AV76"/>
  <c r="AV76" i="8" s="1"/>
  <c r="AV55" i="7"/>
  <c r="AV71"/>
  <c r="AV20"/>
  <c r="AV77"/>
  <c r="AV77" i="8" s="1"/>
  <c r="AV77" i="9" s="1"/>
  <c r="AV77" i="10" s="1"/>
  <c r="AV61" i="7"/>
  <c r="AV61" i="8" s="1"/>
  <c r="AV61" i="9" s="1"/>
  <c r="AV61" i="10" s="1"/>
  <c r="AV61" i="11" s="1"/>
  <c r="AV61" i="12" s="1"/>
  <c r="AV61" i="13" s="1"/>
  <c r="AV61" i="14" s="1"/>
  <c r="AV61" i="15" s="1"/>
  <c r="AV61" i="16" s="1"/>
  <c r="M77" i="4" s="1"/>
  <c r="AV17" i="7"/>
  <c r="AV17" i="8" s="1"/>
  <c r="AV17" i="9" s="1"/>
  <c r="AV17" i="10" s="1"/>
  <c r="AV24" i="7"/>
  <c r="AV24" i="8" s="1"/>
  <c r="AV24" i="9" s="1"/>
  <c r="AV27" i="7"/>
  <c r="AV27" i="8" s="1"/>
  <c r="AV27" i="9" s="1"/>
  <c r="AV27" i="10" s="1"/>
  <c r="AV27" i="11" s="1"/>
  <c r="AV27" i="12" s="1"/>
  <c r="AV27" i="13" s="1"/>
  <c r="AV27" i="14" s="1"/>
  <c r="AV27" i="15" s="1"/>
  <c r="AV27" i="16" s="1"/>
  <c r="AV46" i="7"/>
  <c r="AV46" i="8" s="1"/>
  <c r="AV46" i="9" s="1"/>
  <c r="AV46" i="10" s="1"/>
  <c r="AV46" i="11" s="1"/>
  <c r="AV46" i="12" s="1"/>
  <c r="AV52" i="7"/>
  <c r="AV52" i="8" s="1"/>
  <c r="AV52" i="9" s="1"/>
  <c r="AV68" i="7"/>
  <c r="AV68" i="8" s="1"/>
  <c r="AV68" i="9" s="1"/>
  <c r="AV38" i="7"/>
  <c r="BB38" s="1"/>
  <c r="AV73"/>
  <c r="AV65"/>
  <c r="AV65" i="8" s="1"/>
  <c r="AV65" i="9" s="1"/>
  <c r="AV56" i="7"/>
  <c r="AV56" i="8" s="1"/>
  <c r="AV31" i="7"/>
  <c r="BB31" s="1"/>
  <c r="AV75"/>
  <c r="AV42"/>
  <c r="BB42" s="1"/>
  <c r="BB62" i="6"/>
  <c r="AV39" i="7"/>
  <c r="AV39" i="8" s="1"/>
  <c r="AV63" i="7"/>
  <c r="AV63" i="8" s="1"/>
  <c r="AV41" i="7"/>
  <c r="AV41" i="8" s="1"/>
  <c r="AV41" i="9" s="1"/>
  <c r="AV41" i="10" s="1"/>
  <c r="AV41" i="11" s="1"/>
  <c r="AV41" i="12" s="1"/>
  <c r="AV41" i="13" s="1"/>
  <c r="AV41" i="14" s="1"/>
  <c r="AV41" i="15" s="1"/>
  <c r="AV41" i="16" s="1"/>
  <c r="M57" i="4" s="1"/>
  <c r="AV54" i="7"/>
  <c r="AV54" i="8" s="1"/>
  <c r="AV60" i="7"/>
  <c r="AV60" i="8" s="1"/>
  <c r="AV60" i="9" s="1"/>
  <c r="AV60" i="10" s="1"/>
  <c r="AV60" i="11" s="1"/>
  <c r="AV28" i="7"/>
  <c r="AV28" i="8" s="1"/>
  <c r="AV47" i="7"/>
  <c r="AV47" i="8" s="1"/>
  <c r="AV47" i="9" s="1"/>
  <c r="AV53" i="7"/>
  <c r="AV53" i="8" s="1"/>
  <c r="AV53" i="9" s="1"/>
  <c r="AV53" i="10" s="1"/>
  <c r="AV53" i="11" s="1"/>
  <c r="AV53" i="12" s="1"/>
  <c r="AV53" i="13" s="1"/>
  <c r="AV53" i="14" s="1"/>
  <c r="AV53" i="15" s="1"/>
  <c r="AV53" i="16" s="1"/>
  <c r="M69" i="4" s="1"/>
  <c r="AV69" i="7"/>
  <c r="AV69" i="8" s="1"/>
  <c r="AV69" i="9" s="1"/>
  <c r="AV69" i="10" s="1"/>
  <c r="AV69" i="11" s="1"/>
  <c r="AV69" i="12" s="1"/>
  <c r="AV69" i="13" s="1"/>
  <c r="AV69" i="14" s="1"/>
  <c r="AV69" i="15" s="1"/>
  <c r="AV69" i="16" s="1"/>
  <c r="M85" i="4" s="1"/>
  <c r="AV74" i="7"/>
  <c r="AV74" i="8" s="1"/>
  <c r="AV74" i="9" s="1"/>
  <c r="AV74" i="10" s="1"/>
  <c r="AV74" i="11" s="1"/>
  <c r="AV74" i="12" s="1"/>
  <c r="D79" i="14"/>
  <c r="D79" i="10"/>
  <c r="D79" i="16"/>
  <c r="D79" i="7"/>
  <c r="D79" i="8"/>
  <c r="D79" i="12"/>
  <c r="D79" i="15"/>
  <c r="X25" i="4"/>
  <c r="S25"/>
  <c r="G10" i="6"/>
  <c r="BB63" i="7"/>
  <c r="U17" i="4"/>
  <c r="S17" s="1"/>
  <c r="X33"/>
  <c r="D79" i="9"/>
  <c r="D79" i="11"/>
  <c r="D79" i="13"/>
  <c r="BC67" i="5"/>
  <c r="BC55"/>
  <c r="BC19"/>
  <c r="X31" i="4"/>
  <c r="BC45" i="5"/>
  <c r="BC70"/>
  <c r="X29" i="4"/>
  <c r="BC18" i="5"/>
  <c r="AV26" i="6"/>
  <c r="AV26" i="7" s="1"/>
  <c r="AV26" i="8" s="1"/>
  <c r="BC20" i="5"/>
  <c r="AV19" i="7"/>
  <c r="BB19" s="1"/>
  <c r="BB19" i="6"/>
  <c r="BB67" i="7"/>
  <c r="AV67" i="8"/>
  <c r="BB67" s="1"/>
  <c r="BB26" i="6"/>
  <c r="BC29" i="5"/>
  <c r="BC62"/>
  <c r="BC59"/>
  <c r="BC71"/>
  <c r="BC22"/>
  <c r="AV58" i="6"/>
  <c r="AV58" i="7" s="1"/>
  <c r="BB58" s="1"/>
  <c r="BC21" i="5"/>
  <c r="BC37"/>
  <c r="AZ11" i="6"/>
  <c r="AV31" i="8"/>
  <c r="BB31" s="1"/>
  <c r="AZ74" i="7"/>
  <c r="BB74" i="6"/>
  <c r="AX75"/>
  <c r="AX75" i="7" s="1"/>
  <c r="AX75" i="8" s="1"/>
  <c r="AX75" i="9" s="1"/>
  <c r="AX75" i="10" s="1"/>
  <c r="AX75" i="11" s="1"/>
  <c r="AX75" i="12" s="1"/>
  <c r="AX75" i="13" s="1"/>
  <c r="AX75" i="14" s="1"/>
  <c r="AX75" i="15" s="1"/>
  <c r="AX75" i="16" s="1"/>
  <c r="O91" i="4" s="1"/>
  <c r="BC75" i="5"/>
  <c r="AX46" i="7"/>
  <c r="BB46" i="6"/>
  <c r="AX47" i="7"/>
  <c r="BB47" i="6"/>
  <c r="BB76"/>
  <c r="AV67" i="9"/>
  <c r="AV67" i="10" s="1"/>
  <c r="BB67" s="1"/>
  <c r="BB58" i="6"/>
  <c r="AV74" i="13"/>
  <c r="AV38" i="8"/>
  <c r="BC76" i="5"/>
  <c r="BC44"/>
  <c r="BB49" i="6"/>
  <c r="BC51" i="5"/>
  <c r="BC48"/>
  <c r="BC56"/>
  <c r="BB73" i="6"/>
  <c r="BC36" i="5"/>
  <c r="BC69"/>
  <c r="BB17" i="7"/>
  <c r="AV70"/>
  <c r="BB70" i="6"/>
  <c r="BB51"/>
  <c r="AV51" i="7"/>
  <c r="BB51" s="1"/>
  <c r="BB45" i="6"/>
  <c r="AV45" i="7"/>
  <c r="BB37" i="6"/>
  <c r="AV37" i="7"/>
  <c r="AX53"/>
  <c r="BB53" s="1"/>
  <c r="BB53" i="6"/>
  <c r="AX60" i="7"/>
  <c r="BB60" i="6"/>
  <c r="AV28" i="9"/>
  <c r="BB17" i="10"/>
  <c r="AV17" i="11"/>
  <c r="BB26" i="7"/>
  <c r="AV59"/>
  <c r="AV59" i="8" s="1"/>
  <c r="BB59" i="6"/>
  <c r="BB66"/>
  <c r="AV66" i="7"/>
  <c r="AV66" i="8" s="1"/>
  <c r="BB66" s="1"/>
  <c r="AX77" i="7"/>
  <c r="BB77" s="1"/>
  <c r="BB77" i="6"/>
  <c r="AX27" i="7"/>
  <c r="BB27" s="1"/>
  <c r="BB27" i="6"/>
  <c r="AX65" i="7"/>
  <c r="BB65" i="6"/>
  <c r="AV63" i="9"/>
  <c r="BB63" s="1"/>
  <c r="BB63" i="8"/>
  <c r="BB78" i="6"/>
  <c r="AV78" i="7"/>
  <c r="AX54"/>
  <c r="AX54" i="8" s="1"/>
  <c r="AX54" i="9" s="1"/>
  <c r="AX54" i="10" s="1"/>
  <c r="AX54" i="11" s="1"/>
  <c r="AX54" i="12" s="1"/>
  <c r="AX54" i="13" s="1"/>
  <c r="AX54" i="14" s="1"/>
  <c r="AX54" i="15" s="1"/>
  <c r="AX54" i="16" s="1"/>
  <c r="O70" i="4" s="1"/>
  <c r="BB54" i="6"/>
  <c r="AZ55" i="7"/>
  <c r="AZ55" i="8" s="1"/>
  <c r="AZ55" i="9" s="1"/>
  <c r="AZ55" i="10" s="1"/>
  <c r="AZ55" i="11" s="1"/>
  <c r="AZ55" i="12" s="1"/>
  <c r="AZ55" i="13" s="1"/>
  <c r="AZ55" i="14" s="1"/>
  <c r="AZ55" i="15" s="1"/>
  <c r="AZ55" i="16" s="1"/>
  <c r="Q71" i="4" s="1"/>
  <c r="BB55" i="6"/>
  <c r="AZ24" i="7"/>
  <c r="AZ24" i="8" s="1"/>
  <c r="BB24" i="6"/>
  <c r="AZ68" i="8"/>
  <c r="AZ68" i="9" s="1"/>
  <c r="AZ68" i="10" s="1"/>
  <c r="AZ68" i="11" s="1"/>
  <c r="AZ68" i="12" s="1"/>
  <c r="AZ68" i="13" s="1"/>
  <c r="AZ68" i="14" s="1"/>
  <c r="AZ68" i="15" s="1"/>
  <c r="AZ68" i="16" s="1"/>
  <c r="Q84" i="4" s="1"/>
  <c r="BB68" i="7"/>
  <c r="BB54"/>
  <c r="AV46" i="13"/>
  <c r="AV48" i="7"/>
  <c r="AV48" i="8" s="1"/>
  <c r="AV48" i="9" s="1"/>
  <c r="AV48" i="10" s="1"/>
  <c r="AV48" i="11" s="1"/>
  <c r="AV48" i="12" s="1"/>
  <c r="AV48" i="13" s="1"/>
  <c r="AV48" i="14" s="1"/>
  <c r="AV48" i="15" s="1"/>
  <c r="AV48" i="16" s="1"/>
  <c r="M64" i="4" s="1"/>
  <c r="BB48" i="6"/>
  <c r="AX28" i="7"/>
  <c r="BB28" i="6"/>
  <c r="BB68"/>
  <c r="BB67"/>
  <c r="BB67" i="9"/>
  <c r="AV49" i="7"/>
  <c r="AV49" i="8" s="1"/>
  <c r="BB36" i="6"/>
  <c r="BB12" i="7"/>
  <c r="BB20" i="6"/>
  <c r="BC57" i="5"/>
  <c r="BC66"/>
  <c r="BC40"/>
  <c r="AV50" i="6"/>
  <c r="BC35" i="5"/>
  <c r="BC34"/>
  <c r="BC64"/>
  <c r="BB17" i="6"/>
  <c r="BB42"/>
  <c r="BB39"/>
  <c r="BB71"/>
  <c r="BC77" i="5"/>
  <c r="BC41"/>
  <c r="AV62" i="7"/>
  <c r="BC65" i="5"/>
  <c r="BC27"/>
  <c r="BC53"/>
  <c r="BC63"/>
  <c r="BC68"/>
  <c r="BC60"/>
  <c r="BC78"/>
  <c r="BB17" i="9"/>
  <c r="BB17" i="8"/>
  <c r="BC33" i="5"/>
  <c r="AV32" i="7"/>
  <c r="BB32" i="6"/>
  <c r="BC32" i="5"/>
  <c r="BB31" i="6"/>
  <c r="BC31" i="5"/>
  <c r="AV18" i="7"/>
  <c r="BB18" i="6"/>
  <c r="M43" i="4"/>
  <c r="AV65" i="10"/>
  <c r="AV77" i="11"/>
  <c r="AV24" i="10"/>
  <c r="AV76" i="9"/>
  <c r="AV25" i="7"/>
  <c r="BB25" i="6"/>
  <c r="BB43"/>
  <c r="AV43" i="7"/>
  <c r="AV29"/>
  <c r="BB29" i="6"/>
  <c r="BB33"/>
  <c r="AV33" i="7"/>
  <c r="BB23" i="6"/>
  <c r="AV23" i="7"/>
  <c r="BB40" i="6"/>
  <c r="AV40" i="7"/>
  <c r="AX69"/>
  <c r="BB69" i="6"/>
  <c r="AX53" i="8"/>
  <c r="AX27"/>
  <c r="AX41" i="7"/>
  <c r="BB41" i="6"/>
  <c r="AX49" i="8"/>
  <c r="AX49" i="9" s="1"/>
  <c r="AX49" i="10" s="1"/>
  <c r="AX49" i="11" s="1"/>
  <c r="AX49" i="12" s="1"/>
  <c r="AX49" i="13" s="1"/>
  <c r="AX49" i="14" s="1"/>
  <c r="AX49" i="15" s="1"/>
  <c r="AX49" i="16" s="1"/>
  <c r="O65" i="4" s="1"/>
  <c r="BB49" i="7"/>
  <c r="AX48" i="8"/>
  <c r="AV49" i="9"/>
  <c r="AV68" i="10"/>
  <c r="AV47"/>
  <c r="AV70" i="8"/>
  <c r="BB70" i="7"/>
  <c r="AV66" i="9"/>
  <c r="AV36"/>
  <c r="BB36" i="8"/>
  <c r="AV73"/>
  <c r="BB73" i="7"/>
  <c r="AV22"/>
  <c r="BB22" i="6"/>
  <c r="AV57" i="7"/>
  <c r="BB57" i="6"/>
  <c r="AV64" i="7"/>
  <c r="BB64" i="6"/>
  <c r="AV19" i="8"/>
  <c r="BB72" i="6"/>
  <c r="AV72" i="7"/>
  <c r="AV44"/>
  <c r="BB44" i="6"/>
  <c r="BB35"/>
  <c r="AV35" i="7"/>
  <c r="BB75"/>
  <c r="AV75" i="8"/>
  <c r="AV42"/>
  <c r="AV55"/>
  <c r="AV71"/>
  <c r="BB71" i="7"/>
  <c r="AV34"/>
  <c r="BB34" i="6"/>
  <c r="BB39" i="7"/>
  <c r="AV20" i="8"/>
  <c r="BB20" i="7"/>
  <c r="AV21"/>
  <c r="BB21" i="6"/>
  <c r="AX76" i="8"/>
  <c r="AX76" i="9" s="1"/>
  <c r="AX76" i="10" s="1"/>
  <c r="AX76" i="11" s="1"/>
  <c r="AX76" i="12" s="1"/>
  <c r="AX76" i="13" s="1"/>
  <c r="AX76" i="14" s="1"/>
  <c r="AX76" i="15" s="1"/>
  <c r="AX76" i="16" s="1"/>
  <c r="O92" i="4" s="1"/>
  <c r="BB76" i="7"/>
  <c r="AX61"/>
  <c r="BB61" i="6"/>
  <c r="AX56" i="7"/>
  <c r="BB56" i="6"/>
  <c r="AX65" i="8"/>
  <c r="BB65" i="7"/>
  <c r="AX60" i="8"/>
  <c r="BB60" i="7"/>
  <c r="AX52"/>
  <c r="BB52" i="6"/>
  <c r="AV56" i="9"/>
  <c r="AV74" i="14"/>
  <c r="AV54" i="9"/>
  <c r="AV51" i="8"/>
  <c r="BB36" i="7"/>
  <c r="BB66"/>
  <c r="BC25" i="5"/>
  <c r="BC72"/>
  <c r="BC43"/>
  <c r="H10" i="6" l="1"/>
  <c r="G11"/>
  <c r="BB68" i="9"/>
  <c r="AX77" i="8"/>
  <c r="AX77" i="9" s="1"/>
  <c r="BB54" i="8"/>
  <c r="AV58"/>
  <c r="BB68"/>
  <c r="BB55" i="7"/>
  <c r="AV63" i="10"/>
  <c r="AV63" i="11" s="1"/>
  <c r="BB59" i="7"/>
  <c r="AV31" i="9"/>
  <c r="AV31" i="10" s="1"/>
  <c r="BB75" i="6"/>
  <c r="BB77" i="8"/>
  <c r="AV67" i="11"/>
  <c r="BB49" i="8"/>
  <c r="BB48" i="7"/>
  <c r="BB24"/>
  <c r="AV38" i="9"/>
  <c r="BB38" i="8"/>
  <c r="AX47"/>
  <c r="BB47" i="7"/>
  <c r="AX46" i="8"/>
  <c r="BB46" i="7"/>
  <c r="AZ74" i="8"/>
  <c r="BB74" i="7"/>
  <c r="BB50" i="6"/>
  <c r="AV50" i="7"/>
  <c r="AZ24" i="9"/>
  <c r="BB24" i="8"/>
  <c r="AV62"/>
  <c r="BB62" i="7"/>
  <c r="AZ11"/>
  <c r="BB12" i="8"/>
  <c r="AX28"/>
  <c r="BB28" i="7"/>
  <c r="AV46" i="14"/>
  <c r="AV78" i="8"/>
  <c r="BB78" i="7"/>
  <c r="AV26" i="9"/>
  <c r="BB26" i="8"/>
  <c r="BB17" i="11"/>
  <c r="AV17" i="12"/>
  <c r="AV67"/>
  <c r="BB67" i="11"/>
  <c r="AV28" i="10"/>
  <c r="AV37" i="8"/>
  <c r="BB37" i="7"/>
  <c r="AV45" i="8"/>
  <c r="BB45" i="7"/>
  <c r="BB58" i="8"/>
  <c r="AV58" i="9"/>
  <c r="AV32" i="8"/>
  <c r="BB32" i="7"/>
  <c r="AV18" i="8"/>
  <c r="BB18" i="7"/>
  <c r="AV20" i="9"/>
  <c r="BB20" i="8"/>
  <c r="AV34"/>
  <c r="BB34" i="7"/>
  <c r="BB42" i="8"/>
  <c r="AV42" i="9"/>
  <c r="BB19" i="8"/>
  <c r="AV19" i="9"/>
  <c r="BB57" i="7"/>
  <c r="AV57" i="8"/>
  <c r="AV73" i="9"/>
  <c r="BB73" i="8"/>
  <c r="AV66" i="10"/>
  <c r="BB66" i="9"/>
  <c r="AV52" i="10"/>
  <c r="AX48" i="9"/>
  <c r="BB48" i="8"/>
  <c r="BB51"/>
  <c r="AV51" i="9"/>
  <c r="AV54" i="10"/>
  <c r="BB54" i="9"/>
  <c r="AV74" i="15"/>
  <c r="AV55" i="9"/>
  <c r="BB55" i="8"/>
  <c r="BB75"/>
  <c r="AV75" i="9"/>
  <c r="AV35" i="8"/>
  <c r="BB35" i="7"/>
  <c r="AV72" i="8"/>
  <c r="BB72" i="7"/>
  <c r="AV47" i="11"/>
  <c r="AV68"/>
  <c r="BB68" i="10"/>
  <c r="BB49" i="9"/>
  <c r="AV49" i="10"/>
  <c r="AV40" i="8"/>
  <c r="BB40" i="7"/>
  <c r="BB23"/>
  <c r="AV23" i="8"/>
  <c r="BB33" i="7"/>
  <c r="AV33" i="8"/>
  <c r="AV59" i="9"/>
  <c r="BB59" i="8"/>
  <c r="BB43" i="7"/>
  <c r="AV43" i="8"/>
  <c r="BB76"/>
  <c r="AV56" i="10"/>
  <c r="BB52" i="7"/>
  <c r="AX52" i="8"/>
  <c r="AX60" i="9"/>
  <c r="BB60" i="8"/>
  <c r="BB65"/>
  <c r="AX65" i="9"/>
  <c r="BB56" i="7"/>
  <c r="AX56" i="8"/>
  <c r="BB61" i="7"/>
  <c r="AX61" i="8"/>
  <c r="BB21" i="7"/>
  <c r="AV21" i="8"/>
  <c r="BB39"/>
  <c r="AV39" i="9"/>
  <c r="AV71"/>
  <c r="BB71" i="8"/>
  <c r="AV44"/>
  <c r="BB44" i="7"/>
  <c r="BB64"/>
  <c r="AV64" i="8"/>
  <c r="BB22" i="7"/>
  <c r="AV22" i="8"/>
  <c r="BB36" i="9"/>
  <c r="AV36" i="10"/>
  <c r="AV70" i="9"/>
  <c r="BB70" i="8"/>
  <c r="AX41"/>
  <c r="BB41" i="7"/>
  <c r="BB27" i="8"/>
  <c r="AX27" i="9"/>
  <c r="BB53" i="8"/>
  <c r="AX53" i="9"/>
  <c r="AX69" i="8"/>
  <c r="BB69" i="7"/>
  <c r="AX77" i="10"/>
  <c r="BB77" i="9"/>
  <c r="BB29" i="7"/>
  <c r="AV29" i="8"/>
  <c r="BB25" i="7"/>
  <c r="AV25" i="8"/>
  <c r="BB76" i="9"/>
  <c r="AV76" i="10"/>
  <c r="AV24" i="11"/>
  <c r="AV77" i="12"/>
  <c r="AV60"/>
  <c r="AV65" i="11"/>
  <c r="BB31" i="9" l="1"/>
  <c r="BB63" i="10"/>
  <c r="H11" i="6"/>
  <c r="I10"/>
  <c r="AZ74" i="9"/>
  <c r="BB74" i="8"/>
  <c r="AX46" i="9"/>
  <c r="BB46" i="8"/>
  <c r="AX47" i="9"/>
  <c r="BB47" i="8"/>
  <c r="BB38" i="9"/>
  <c r="AV38" i="10"/>
  <c r="AV45" i="9"/>
  <c r="BB45" i="8"/>
  <c r="AV37" i="9"/>
  <c r="BB37" i="8"/>
  <c r="AV28" i="11"/>
  <c r="BB67" i="12"/>
  <c r="AV67" i="13"/>
  <c r="BB26" i="9"/>
  <c r="AV26" i="10"/>
  <c r="AV78" i="9"/>
  <c r="BB78" i="8"/>
  <c r="AV46" i="15"/>
  <c r="AX28" i="9"/>
  <c r="BB28" i="8"/>
  <c r="AV62" i="9"/>
  <c r="BB62" i="8"/>
  <c r="AZ24" i="10"/>
  <c r="BB24" i="9"/>
  <c r="BB58"/>
  <c r="AV58" i="10"/>
  <c r="AV17" i="13"/>
  <c r="BB17" i="12"/>
  <c r="BB12" i="9"/>
  <c r="AZ11" i="8"/>
  <c r="BB50" i="7"/>
  <c r="AV50" i="8"/>
  <c r="AV32" i="9"/>
  <c r="BB32" i="8"/>
  <c r="AV18" i="9"/>
  <c r="BB18" i="8"/>
  <c r="AV77" i="13"/>
  <c r="AV65" i="12"/>
  <c r="AV24"/>
  <c r="AX77" i="11"/>
  <c r="BB77" i="10"/>
  <c r="AX69" i="9"/>
  <c r="BB69" i="8"/>
  <c r="AX41" i="9"/>
  <c r="BB41" i="8"/>
  <c r="AV70" i="10"/>
  <c r="BB70" i="9"/>
  <c r="BB44" i="8"/>
  <c r="AV44" i="9"/>
  <c r="BB71"/>
  <c r="AV71" i="10"/>
  <c r="AX60"/>
  <c r="BB60" i="9"/>
  <c r="AV56" i="11"/>
  <c r="AV59" i="10"/>
  <c r="BB59" i="9"/>
  <c r="BB40" i="8"/>
  <c r="AV40" i="9"/>
  <c r="BB68" i="11"/>
  <c r="AV68" i="12"/>
  <c r="BB63" i="11"/>
  <c r="AV63" i="12"/>
  <c r="AV72" i="9"/>
  <c r="BB72" i="8"/>
  <c r="AV35" i="9"/>
  <c r="BB35" i="8"/>
  <c r="BB55" i="9"/>
  <c r="AV55" i="10"/>
  <c r="AV74" i="16"/>
  <c r="BB54" i="10"/>
  <c r="AV54" i="11"/>
  <c r="AX48" i="10"/>
  <c r="BB48" i="9"/>
  <c r="AV52" i="11"/>
  <c r="BB66" i="10"/>
  <c r="AV66" i="11"/>
  <c r="AV73" i="10"/>
  <c r="BB73" i="9"/>
  <c r="AV34"/>
  <c r="BB34" i="8"/>
  <c r="BB20" i="9"/>
  <c r="AV20" i="10"/>
  <c r="AV60" i="13"/>
  <c r="BB76" i="10"/>
  <c r="AV76" i="11"/>
  <c r="AV25" i="9"/>
  <c r="BB25" i="8"/>
  <c r="BB29"/>
  <c r="AV29" i="9"/>
  <c r="AX53" i="10"/>
  <c r="BB53" i="9"/>
  <c r="AX27" i="10"/>
  <c r="BB27" i="9"/>
  <c r="AV36" i="11"/>
  <c r="BB36" i="10"/>
  <c r="BB22" i="8"/>
  <c r="AV22" i="9"/>
  <c r="BB64" i="8"/>
  <c r="AV64" i="9"/>
  <c r="AV39" i="10"/>
  <c r="BB39" i="9"/>
  <c r="BB21" i="8"/>
  <c r="AV21" i="9"/>
  <c r="AX61"/>
  <c r="BB61" i="8"/>
  <c r="AX56" i="9"/>
  <c r="BB56" i="8"/>
  <c r="AX65" i="10"/>
  <c r="BB65" i="9"/>
  <c r="AX52"/>
  <c r="BB52" i="8"/>
  <c r="AV31" i="11"/>
  <c r="BB31" i="10"/>
  <c r="BB43" i="8"/>
  <c r="AV43" i="9"/>
  <c r="AV33"/>
  <c r="BB33" i="8"/>
  <c r="AV23" i="9"/>
  <c r="BB23" i="8"/>
  <c r="BB49" i="10"/>
  <c r="AV49" i="11"/>
  <c r="AV47" i="12"/>
  <c r="AV75" i="10"/>
  <c r="BB75" i="9"/>
  <c r="AV51" i="10"/>
  <c r="BB51" i="9"/>
  <c r="BB57" i="8"/>
  <c r="AV57" i="9"/>
  <c r="AV19" i="10"/>
  <c r="BB19" i="9"/>
  <c r="AV42" i="10"/>
  <c r="BB42" i="9"/>
  <c r="J10" i="6" l="1"/>
  <c r="I11"/>
  <c r="AX47" i="10"/>
  <c r="BB47" i="9"/>
  <c r="AX46" i="10"/>
  <c r="BB46" i="9"/>
  <c r="AZ74" i="10"/>
  <c r="BB74" i="9"/>
  <c r="AV38" i="11"/>
  <c r="BB38" i="10"/>
  <c r="AZ11" i="9"/>
  <c r="BB12" i="10"/>
  <c r="AV17" i="14"/>
  <c r="BB17" i="13"/>
  <c r="AZ24" i="11"/>
  <c r="BB24" i="10"/>
  <c r="AV62"/>
  <c r="BB62" i="9"/>
  <c r="AX28" i="10"/>
  <c r="BB28" i="9"/>
  <c r="AV78" i="10"/>
  <c r="BB78" i="9"/>
  <c r="AV28" i="12"/>
  <c r="AV37" i="10"/>
  <c r="BB37" i="9"/>
  <c r="BB45"/>
  <c r="AV45" i="10"/>
  <c r="BB50" i="8"/>
  <c r="AV50" i="9"/>
  <c r="BB58" i="10"/>
  <c r="AV58" i="11"/>
  <c r="AV46" i="16"/>
  <c r="AV26" i="11"/>
  <c r="BB26" i="10"/>
  <c r="BB67" i="13"/>
  <c r="AV67" i="14"/>
  <c r="AV32" i="10"/>
  <c r="BB32" i="9"/>
  <c r="BB18"/>
  <c r="AV18" i="10"/>
  <c r="AV42" i="11"/>
  <c r="BB42" i="10"/>
  <c r="AV51" i="11"/>
  <c r="BB51" i="10"/>
  <c r="AV57"/>
  <c r="BB57" i="9"/>
  <c r="AV47" i="13"/>
  <c r="AV49" i="12"/>
  <c r="BB49" i="11"/>
  <c r="AV43" i="10"/>
  <c r="BB43" i="9"/>
  <c r="AV21" i="10"/>
  <c r="BB21" i="9"/>
  <c r="BB64"/>
  <c r="AV64" i="10"/>
  <c r="AV22"/>
  <c r="BB22" i="9"/>
  <c r="AV29" i="10"/>
  <c r="BB29" i="9"/>
  <c r="AV76" i="12"/>
  <c r="BB76" i="11"/>
  <c r="AV60" i="14"/>
  <c r="BB20" i="10"/>
  <c r="AV20" i="11"/>
  <c r="AV66" i="12"/>
  <c r="BB66" i="11"/>
  <c r="AV52" i="12"/>
  <c r="BB54" i="11"/>
  <c r="AV54" i="12"/>
  <c r="AV55" i="11"/>
  <c r="BB55" i="10"/>
  <c r="BB63" i="12"/>
  <c r="AV63" i="13"/>
  <c r="BB68" i="12"/>
  <c r="AV68" i="13"/>
  <c r="AV40" i="10"/>
  <c r="BB40" i="9"/>
  <c r="AV56" i="12"/>
  <c r="BB71" i="10"/>
  <c r="AV71" i="11"/>
  <c r="BB44" i="9"/>
  <c r="AV44" i="10"/>
  <c r="AV24" i="13"/>
  <c r="AV65"/>
  <c r="AV77" i="14"/>
  <c r="BB19" i="10"/>
  <c r="AV19" i="11"/>
  <c r="AV75"/>
  <c r="BB75" i="10"/>
  <c r="AV23"/>
  <c r="BB23" i="9"/>
  <c r="AV33" i="10"/>
  <c r="BB33" i="9"/>
  <c r="BB31" i="11"/>
  <c r="AV31" i="12"/>
  <c r="AX52" i="10"/>
  <c r="BB52" i="9"/>
  <c r="AX65" i="11"/>
  <c r="BB65" i="10"/>
  <c r="AX56"/>
  <c r="BB56" i="9"/>
  <c r="BB61"/>
  <c r="AX61" i="10"/>
  <c r="BB39"/>
  <c r="AV39" i="11"/>
  <c r="AV36" i="12"/>
  <c r="BB36" i="11"/>
  <c r="BB27" i="10"/>
  <c r="AX27" i="11"/>
  <c r="AX53"/>
  <c r="BB53" i="10"/>
  <c r="BB25" i="9"/>
  <c r="AV25" i="10"/>
  <c r="BB34" i="9"/>
  <c r="AV34" i="10"/>
  <c r="BB73"/>
  <c r="AV73" i="11"/>
  <c r="AX48"/>
  <c r="BB48" i="10"/>
  <c r="M90" i="4"/>
  <c r="AV35" i="10"/>
  <c r="BB35" i="9"/>
  <c r="BB72"/>
  <c r="AV72" i="10"/>
  <c r="AV59" i="11"/>
  <c r="BB59" i="10"/>
  <c r="AX60" i="11"/>
  <c r="BB60" i="10"/>
  <c r="AV70" i="11"/>
  <c r="BB70" i="10"/>
  <c r="AX41"/>
  <c r="BB41" i="9"/>
  <c r="AX69" i="10"/>
  <c r="BB69" i="9"/>
  <c r="AX77" i="12"/>
  <c r="BB77" i="11"/>
  <c r="J11" i="6" l="1"/>
  <c r="K10"/>
  <c r="AV38" i="12"/>
  <c r="BB38" i="11"/>
  <c r="AZ74"/>
  <c r="BB74" i="10"/>
  <c r="AX46" i="11"/>
  <c r="BB46" i="10"/>
  <c r="AX47" i="11"/>
  <c r="BB47" i="10"/>
  <c r="AV26" i="12"/>
  <c r="BB26" i="11"/>
  <c r="AV37"/>
  <c r="BB37" i="10"/>
  <c r="AV78" i="11"/>
  <c r="BB78" i="10"/>
  <c r="AX28" i="11"/>
  <c r="BB28" i="10"/>
  <c r="BB62"/>
  <c r="AV62" i="11"/>
  <c r="AZ24" i="12"/>
  <c r="BB24" i="11"/>
  <c r="AV17" i="15"/>
  <c r="BB17" i="14"/>
  <c r="BB67"/>
  <c r="AV67" i="15"/>
  <c r="M62" i="4"/>
  <c r="AV58" i="12"/>
  <c r="BB58" i="11"/>
  <c r="BB50" i="9"/>
  <c r="AV50" i="10"/>
  <c r="BB45"/>
  <c r="AV45" i="11"/>
  <c r="AV28" i="13"/>
  <c r="BB12" i="11"/>
  <c r="AZ11" i="10"/>
  <c r="BB32"/>
  <c r="AV32" i="11"/>
  <c r="AV18"/>
  <c r="BB18" i="10"/>
  <c r="AX69" i="11"/>
  <c r="BB69" i="10"/>
  <c r="AV70" i="12"/>
  <c r="BB70" i="11"/>
  <c r="BB59"/>
  <c r="AV59" i="12"/>
  <c r="BB48" i="11"/>
  <c r="AX48" i="12"/>
  <c r="AV36" i="13"/>
  <c r="BB36" i="12"/>
  <c r="AX56" i="11"/>
  <c r="BB56" i="10"/>
  <c r="AX65" i="12"/>
  <c r="BB65" i="11"/>
  <c r="AX52"/>
  <c r="BB52" i="10"/>
  <c r="BB33"/>
  <c r="AV33" i="11"/>
  <c r="AV23"/>
  <c r="BB23" i="10"/>
  <c r="BB75" i="11"/>
  <c r="AV75" i="12"/>
  <c r="AV77" i="15"/>
  <c r="AV24" i="14"/>
  <c r="AV56" i="13"/>
  <c r="AV40" i="11"/>
  <c r="BB40" i="10"/>
  <c r="BB55" i="11"/>
  <c r="AV55" i="12"/>
  <c r="AV52" i="13"/>
  <c r="BB66" i="12"/>
  <c r="AV66" i="13"/>
  <c r="AV60" i="15"/>
  <c r="AV76" i="13"/>
  <c r="BB76" i="12"/>
  <c r="BB29" i="10"/>
  <c r="AV29" i="11"/>
  <c r="BB22" i="10"/>
  <c r="AV22" i="11"/>
  <c r="AV21"/>
  <c r="BB21" i="10"/>
  <c r="AV43" i="11"/>
  <c r="BB43" i="10"/>
  <c r="BB49" i="12"/>
  <c r="AV49" i="13"/>
  <c r="AV57" i="11"/>
  <c r="BB57" i="10"/>
  <c r="AV51" i="12"/>
  <c r="BB51" i="11"/>
  <c r="BB42"/>
  <c r="AV42" i="12"/>
  <c r="AX77" i="13"/>
  <c r="BB77" i="12"/>
  <c r="AX41" i="11"/>
  <c r="BB41" i="10"/>
  <c r="AX60" i="12"/>
  <c r="BB60" i="11"/>
  <c r="BB35" i="10"/>
  <c r="AV35" i="11"/>
  <c r="AX53" i="12"/>
  <c r="BB53" i="11"/>
  <c r="BB72" i="10"/>
  <c r="AV72" i="11"/>
  <c r="BB73"/>
  <c r="AV73" i="12"/>
  <c r="AV34" i="11"/>
  <c r="BB34" i="10"/>
  <c r="AV25" i="11"/>
  <c r="BB25" i="10"/>
  <c r="AX27" i="12"/>
  <c r="BB27" i="11"/>
  <c r="AV39" i="12"/>
  <c r="BB39" i="11"/>
  <c r="AX61"/>
  <c r="BB61" i="10"/>
  <c r="BB31" i="12"/>
  <c r="AV31" i="13"/>
  <c r="AV19" i="12"/>
  <c r="BB19" i="11"/>
  <c r="AV65" i="14"/>
  <c r="AV44" i="11"/>
  <c r="BB44" i="10"/>
  <c r="AV71" i="12"/>
  <c r="BB71" i="11"/>
  <c r="BB68" i="13"/>
  <c r="AV68" i="14"/>
  <c r="BB63" i="13"/>
  <c r="AV63" i="14"/>
  <c r="BB54" i="12"/>
  <c r="AV54" i="13"/>
  <c r="BB20" i="11"/>
  <c r="AV20" i="12"/>
  <c r="BB64" i="10"/>
  <c r="AV64" i="11"/>
  <c r="AV47" i="14"/>
  <c r="L10" i="6" l="1"/>
  <c r="K11"/>
  <c r="AX47" i="12"/>
  <c r="BB47" i="11"/>
  <c r="AX46" i="12"/>
  <c r="BB46" i="11"/>
  <c r="AZ74" i="12"/>
  <c r="BB74" i="11"/>
  <c r="BB38" i="12"/>
  <c r="AV38" i="13"/>
  <c r="BB12" i="12"/>
  <c r="AZ11" i="11"/>
  <c r="AV28" i="14"/>
  <c r="BB58" i="12"/>
  <c r="AV58" i="13"/>
  <c r="AV17" i="16"/>
  <c r="BB17" i="15"/>
  <c r="AZ24" i="13"/>
  <c r="BB24" i="12"/>
  <c r="AX28"/>
  <c r="BB28" i="11"/>
  <c r="BB78"/>
  <c r="AV78" i="12"/>
  <c r="AV37"/>
  <c r="BB37" i="11"/>
  <c r="BB26" i="12"/>
  <c r="AV26" i="13"/>
  <c r="AV45" i="12"/>
  <c r="BB45" i="11"/>
  <c r="BB50" i="10"/>
  <c r="AV50" i="11"/>
  <c r="AV67" i="16"/>
  <c r="BB67" i="15"/>
  <c r="BB62" i="11"/>
  <c r="AV62" i="12"/>
  <c r="BB32" i="11"/>
  <c r="AV32" i="12"/>
  <c r="BB18" i="11"/>
  <c r="AV18" i="12"/>
  <c r="BB64" i="11"/>
  <c r="AV64" i="12"/>
  <c r="AV54" i="14"/>
  <c r="BB54" i="13"/>
  <c r="AV68" i="15"/>
  <c r="BB68" i="14"/>
  <c r="AV31"/>
  <c r="BB31" i="13"/>
  <c r="AV73"/>
  <c r="BB73" i="12"/>
  <c r="BB72" i="11"/>
  <c r="AV72" i="12"/>
  <c r="AX60" i="13"/>
  <c r="BB60" i="12"/>
  <c r="BB41" i="11"/>
  <c r="AX41" i="12"/>
  <c r="AX77" i="14"/>
  <c r="BB77" i="13"/>
  <c r="AV51"/>
  <c r="BB51" i="12"/>
  <c r="AV57"/>
  <c r="BB57" i="11"/>
  <c r="AV43" i="12"/>
  <c r="BB43" i="11"/>
  <c r="BB21"/>
  <c r="AV21" i="12"/>
  <c r="BB76" i="13"/>
  <c r="AV76" i="14"/>
  <c r="AV52"/>
  <c r="AV40" i="12"/>
  <c r="BB40" i="11"/>
  <c r="AV56" i="14"/>
  <c r="AV24" i="15"/>
  <c r="AV77" i="16"/>
  <c r="BB23" i="11"/>
  <c r="AV23" i="12"/>
  <c r="AX52"/>
  <c r="BB52" i="11"/>
  <c r="AX65" i="13"/>
  <c r="BB65" i="12"/>
  <c r="AX56"/>
  <c r="BB56" i="11"/>
  <c r="AV36" i="14"/>
  <c r="BB36" i="13"/>
  <c r="BB70" i="12"/>
  <c r="AV70" i="13"/>
  <c r="AX69" i="12"/>
  <c r="BB69" i="11"/>
  <c r="BB20" i="12"/>
  <c r="AV20" i="13"/>
  <c r="AV63" i="15"/>
  <c r="BB63" i="14"/>
  <c r="AV47" i="15"/>
  <c r="AV71" i="13"/>
  <c r="BB71" i="12"/>
  <c r="BB44" i="11"/>
  <c r="AV44" i="12"/>
  <c r="AV65" i="15"/>
  <c r="AV19" i="13"/>
  <c r="BB19" i="12"/>
  <c r="BB61" i="11"/>
  <c r="AX61" i="12"/>
  <c r="AV39" i="13"/>
  <c r="BB39" i="12"/>
  <c r="BB27"/>
  <c r="AX27" i="13"/>
  <c r="BB25" i="11"/>
  <c r="AV25" i="12"/>
  <c r="BB34" i="11"/>
  <c r="AV34" i="12"/>
  <c r="AX53" i="13"/>
  <c r="BB53" i="12"/>
  <c r="BB35" i="11"/>
  <c r="AV35" i="12"/>
  <c r="BB42"/>
  <c r="AV42" i="13"/>
  <c r="AV49" i="14"/>
  <c r="BB49" i="13"/>
  <c r="AV22" i="12"/>
  <c r="BB22" i="11"/>
  <c r="BB29"/>
  <c r="AV29" i="12"/>
  <c r="AV60" i="16"/>
  <c r="BB66" i="13"/>
  <c r="AV66" i="14"/>
  <c r="BB55" i="12"/>
  <c r="AV55" i="13"/>
  <c r="BB75" i="12"/>
  <c r="AV75" i="13"/>
  <c r="BB33" i="11"/>
  <c r="AV33" i="12"/>
  <c r="AX48" i="13"/>
  <c r="BB48" i="12"/>
  <c r="AV59" i="13"/>
  <c r="BB59" i="12"/>
  <c r="L11" i="6" l="1"/>
  <c r="M10" s="1"/>
  <c r="M11" s="1"/>
  <c r="N10" s="1"/>
  <c r="AV38" i="14"/>
  <c r="BB38" i="13"/>
  <c r="AZ74"/>
  <c r="BB74" i="12"/>
  <c r="AX46" i="13"/>
  <c r="BB46" i="12"/>
  <c r="AX47" i="13"/>
  <c r="BB47" i="12"/>
  <c r="AV62" i="13"/>
  <c r="BB62" i="12"/>
  <c r="BB45"/>
  <c r="AV45" i="13"/>
  <c r="AV37"/>
  <c r="BB37" i="12"/>
  <c r="AX28" i="13"/>
  <c r="BB28" i="12"/>
  <c r="AZ24" i="14"/>
  <c r="BB24" i="13"/>
  <c r="M33" i="4"/>
  <c r="S33" s="1"/>
  <c r="BB17" i="16"/>
  <c r="AV28" i="15"/>
  <c r="BB12" i="13"/>
  <c r="AZ11" i="12"/>
  <c r="M83" i="4"/>
  <c r="S83" s="1"/>
  <c r="BB67" i="16"/>
  <c r="BB50" i="11"/>
  <c r="AV50" i="12"/>
  <c r="BB26" i="13"/>
  <c r="AV26" i="14"/>
  <c r="AV78" i="13"/>
  <c r="BB78" i="12"/>
  <c r="BB58" i="13"/>
  <c r="AV58" i="14"/>
  <c r="AV32" i="13"/>
  <c r="BB32" i="12"/>
  <c r="AV18" i="13"/>
  <c r="BB18" i="12"/>
  <c r="AX48" i="14"/>
  <c r="BB48" i="13"/>
  <c r="M76" i="4"/>
  <c r="AV49" i="15"/>
  <c r="BB49" i="14"/>
  <c r="AV39"/>
  <c r="BB39" i="13"/>
  <c r="BB19"/>
  <c r="AV19" i="14"/>
  <c r="AV71"/>
  <c r="BB71" i="13"/>
  <c r="AV47" i="16"/>
  <c r="AV63"/>
  <c r="BB63" i="15"/>
  <c r="AX69" i="13"/>
  <c r="BB69" i="12"/>
  <c r="AV36" i="15"/>
  <c r="BB36" i="14"/>
  <c r="AX56" i="13"/>
  <c r="BB56" i="12"/>
  <c r="AX65" i="14"/>
  <c r="BB65" i="13"/>
  <c r="AX52"/>
  <c r="BB52" i="12"/>
  <c r="M93" i="4"/>
  <c r="AV56" i="15"/>
  <c r="BB40" i="12"/>
  <c r="AV40" i="13"/>
  <c r="AV52" i="15"/>
  <c r="BB43" i="12"/>
  <c r="AV43" i="13"/>
  <c r="AV57"/>
  <c r="BB57" i="12"/>
  <c r="BB51" i="13"/>
  <c r="AV51" i="14"/>
  <c r="AX77" i="15"/>
  <c r="BB77" i="14"/>
  <c r="AX60"/>
  <c r="BB60" i="13"/>
  <c r="AV73" i="14"/>
  <c r="BB73" i="13"/>
  <c r="BB31" i="14"/>
  <c r="AV31" i="15"/>
  <c r="AV68" i="16"/>
  <c r="BB68" i="15"/>
  <c r="BB54" i="14"/>
  <c r="AV54" i="15"/>
  <c r="AV59" i="14"/>
  <c r="BB59" i="13"/>
  <c r="AV22"/>
  <c r="BB22" i="12"/>
  <c r="AX53" i="14"/>
  <c r="BB53" i="13"/>
  <c r="AV33"/>
  <c r="BB33" i="12"/>
  <c r="AV75" i="14"/>
  <c r="BB75" i="13"/>
  <c r="BB55"/>
  <c r="AV55" i="14"/>
  <c r="AV66" i="15"/>
  <c r="BB66" i="14"/>
  <c r="AV29" i="13"/>
  <c r="BB29" i="12"/>
  <c r="BB42" i="13"/>
  <c r="AV42" i="14"/>
  <c r="BB35" i="12"/>
  <c r="AV35" i="13"/>
  <c r="AV34"/>
  <c r="BB34" i="12"/>
  <c r="AV25" i="13"/>
  <c r="BB25" i="12"/>
  <c r="AX27" i="14"/>
  <c r="BB27" i="13"/>
  <c r="AX61"/>
  <c r="BB61" i="12"/>
  <c r="AV65" i="16"/>
  <c r="BB44" i="12"/>
  <c r="AV44" i="13"/>
  <c r="BB20"/>
  <c r="AV20" i="14"/>
  <c r="BB70" i="13"/>
  <c r="AV70" i="14"/>
  <c r="AV23" i="13"/>
  <c r="BB23" i="12"/>
  <c r="AV24" i="16"/>
  <c r="BB76" i="14"/>
  <c r="AV76" i="15"/>
  <c r="AV21" i="13"/>
  <c r="BB21" i="12"/>
  <c r="AX41" i="13"/>
  <c r="BB41" i="12"/>
  <c r="AV72" i="13"/>
  <c r="BB72" i="12"/>
  <c r="AV64" i="13"/>
  <c r="BB64" i="12"/>
  <c r="N11" i="6" l="1"/>
  <c r="O10" s="1"/>
  <c r="O11" s="1"/>
  <c r="P10" s="1"/>
  <c r="P11" s="1"/>
  <c r="Q10" s="1"/>
  <c r="AX47" i="14"/>
  <c r="BB47" i="13"/>
  <c r="AX46" i="14"/>
  <c r="BB46" i="13"/>
  <c r="AZ74" i="14"/>
  <c r="BB74" i="13"/>
  <c r="BB38" i="14"/>
  <c r="AV38" i="15"/>
  <c r="BB78" i="13"/>
  <c r="AV78" i="14"/>
  <c r="W83" i="4"/>
  <c r="U83"/>
  <c r="X83"/>
  <c r="Y83"/>
  <c r="V83"/>
  <c r="AZ11" i="13"/>
  <c r="BB12" i="14"/>
  <c r="AZ24" i="15"/>
  <c r="BB24" i="14"/>
  <c r="AX28"/>
  <c r="BB28" i="13"/>
  <c r="BB37"/>
  <c r="AV37" i="14"/>
  <c r="BB62" i="13"/>
  <c r="AV62" i="14"/>
  <c r="AV58" i="15"/>
  <c r="BB58" i="14"/>
  <c r="AV26" i="15"/>
  <c r="BB26" i="14"/>
  <c r="BB50" i="12"/>
  <c r="AV50" i="13"/>
  <c r="AV28" i="16"/>
  <c r="BB45" i="13"/>
  <c r="AV45" i="14"/>
  <c r="AV32"/>
  <c r="BB32" i="13"/>
  <c r="AV18" i="14"/>
  <c r="BB18" i="13"/>
  <c r="BB64"/>
  <c r="AV64" i="14"/>
  <c r="AX41"/>
  <c r="BB41" i="13"/>
  <c r="BB23"/>
  <c r="AV23" i="14"/>
  <c r="AX61"/>
  <c r="BB61" i="13"/>
  <c r="AV25" i="14"/>
  <c r="BB25" i="13"/>
  <c r="BB34"/>
  <c r="AV34" i="14"/>
  <c r="BB66" i="15"/>
  <c r="AV66" i="16"/>
  <c r="AV75" i="15"/>
  <c r="BB75" i="14"/>
  <c r="BB33" i="13"/>
  <c r="AV33" i="14"/>
  <c r="AX53" i="15"/>
  <c r="BB53" i="14"/>
  <c r="BB22" i="13"/>
  <c r="AV22" i="14"/>
  <c r="AV59" i="15"/>
  <c r="BB59" i="14"/>
  <c r="M84" i="4"/>
  <c r="S84" s="1"/>
  <c r="BB68" i="16"/>
  <c r="AV73" i="15"/>
  <c r="BB73" i="14"/>
  <c r="AX60" i="15"/>
  <c r="BB60" i="14"/>
  <c r="AX77" i="16"/>
  <c r="BB77" i="15"/>
  <c r="BB57" i="13"/>
  <c r="AV57" i="14"/>
  <c r="AV56" i="16"/>
  <c r="AX52" i="14"/>
  <c r="BB52" i="13"/>
  <c r="AX65" i="15"/>
  <c r="BB65" i="14"/>
  <c r="AX56"/>
  <c r="BB56" i="13"/>
  <c r="AV36" i="16"/>
  <c r="BB36" i="15"/>
  <c r="AX69" i="14"/>
  <c r="BB69" i="13"/>
  <c r="M79" i="4"/>
  <c r="S79" s="1"/>
  <c r="BB63" i="16"/>
  <c r="BB71" i="14"/>
  <c r="AV71" i="15"/>
  <c r="AV39"/>
  <c r="BB39" i="14"/>
  <c r="BB49" i="15"/>
  <c r="AV49" i="16"/>
  <c r="AX48" i="15"/>
  <c r="BB48" i="14"/>
  <c r="AV72"/>
  <c r="BB72" i="13"/>
  <c r="BB21"/>
  <c r="AV21" i="14"/>
  <c r="M81" i="4"/>
  <c r="AX27" i="15"/>
  <c r="BB27" i="14"/>
  <c r="BB29" i="13"/>
  <c r="AV29" i="14"/>
  <c r="AV76" i="16"/>
  <c r="BB76" i="15"/>
  <c r="M40" i="4"/>
  <c r="AV70" i="15"/>
  <c r="BB70" i="14"/>
  <c r="BB20"/>
  <c r="AV20" i="15"/>
  <c r="BB44" i="13"/>
  <c r="AV44" i="14"/>
  <c r="AV35"/>
  <c r="BB35" i="13"/>
  <c r="AV42" i="15"/>
  <c r="BB42" i="14"/>
  <c r="AV55" i="15"/>
  <c r="BB55" i="14"/>
  <c r="BB54" i="15"/>
  <c r="AV54" i="16"/>
  <c r="BB31" i="15"/>
  <c r="AV31" i="16"/>
  <c r="AV51" i="15"/>
  <c r="BB51" i="14"/>
  <c r="AV43"/>
  <c r="BB43" i="13"/>
  <c r="AV52" i="16"/>
  <c r="AV40" i="14"/>
  <c r="BB40" i="13"/>
  <c r="M63" i="4"/>
  <c r="AV19" i="15"/>
  <c r="BB19" i="14"/>
  <c r="Q11" i="6" l="1"/>
  <c r="R10" s="1"/>
  <c r="AV38" i="16"/>
  <c r="BB38" i="15"/>
  <c r="AZ74"/>
  <c r="BB74" i="14"/>
  <c r="AX46" i="15"/>
  <c r="BB46" i="14"/>
  <c r="AX47" i="15"/>
  <c r="BB47" i="14"/>
  <c r="BB45"/>
  <c r="AV45" i="15"/>
  <c r="M44" i="4"/>
  <c r="BB50" i="13"/>
  <c r="AV50" i="14"/>
  <c r="BB62"/>
  <c r="AV62" i="15"/>
  <c r="BB37" i="14"/>
  <c r="AV37" i="15"/>
  <c r="BB12"/>
  <c r="AZ11" i="14"/>
  <c r="BB26" i="15"/>
  <c r="AV26" i="16"/>
  <c r="AV58"/>
  <c r="BB58" i="15"/>
  <c r="AX28"/>
  <c r="BB28" i="14"/>
  <c r="AZ24" i="16"/>
  <c r="BB24" i="15"/>
  <c r="BB78" i="14"/>
  <c r="AV78" i="15"/>
  <c r="AV32"/>
  <c r="BB32" i="14"/>
  <c r="AV18" i="15"/>
  <c r="BB18" i="14"/>
  <c r="BB19" i="15"/>
  <c r="AV19" i="16"/>
  <c r="M47" i="4"/>
  <c r="S47" s="1"/>
  <c r="BB31" i="16"/>
  <c r="M70" i="4"/>
  <c r="S70" s="1"/>
  <c r="BB54" i="16"/>
  <c r="AV44" i="15"/>
  <c r="BB44" i="14"/>
  <c r="AV20" i="16"/>
  <c r="BB20" i="15"/>
  <c r="AV29"/>
  <c r="BB29" i="14"/>
  <c r="AV21" i="15"/>
  <c r="BB21" i="14"/>
  <c r="AX48" i="16"/>
  <c r="BB48" i="15"/>
  <c r="BB39"/>
  <c r="AV39" i="16"/>
  <c r="V79" i="4"/>
  <c r="Y79"/>
  <c r="X79"/>
  <c r="W79"/>
  <c r="U79"/>
  <c r="AX69" i="15"/>
  <c r="BB69" i="14"/>
  <c r="M52" i="4"/>
  <c r="S52" s="1"/>
  <c r="BB36" i="16"/>
  <c r="AX56" i="15"/>
  <c r="BB56" i="14"/>
  <c r="AX65" i="16"/>
  <c r="BB65" i="15"/>
  <c r="AX52"/>
  <c r="BB52" i="14"/>
  <c r="O93" i="4"/>
  <c r="S93" s="1"/>
  <c r="BB77" i="16"/>
  <c r="AX60"/>
  <c r="BB60" i="15"/>
  <c r="BB73"/>
  <c r="AV73" i="16"/>
  <c r="X84" i="4"/>
  <c r="V84"/>
  <c r="U84"/>
  <c r="Y84"/>
  <c r="W84"/>
  <c r="AV59" i="16"/>
  <c r="BB59" i="15"/>
  <c r="AX53" i="16"/>
  <c r="BB53" i="15"/>
  <c r="BB75"/>
  <c r="AV75" i="16"/>
  <c r="AV25" i="15"/>
  <c r="BB25" i="14"/>
  <c r="AX61" i="15"/>
  <c r="BB61" i="14"/>
  <c r="AX41" i="15"/>
  <c r="BB41" i="14"/>
  <c r="AV40" i="15"/>
  <c r="BB40" i="14"/>
  <c r="M68" i="4"/>
  <c r="AV43" i="15"/>
  <c r="BB43" i="14"/>
  <c r="AV51" i="16"/>
  <c r="BB51" i="15"/>
  <c r="BB55"/>
  <c r="AV55" i="16"/>
  <c r="AV42"/>
  <c r="BB42" i="15"/>
  <c r="BB35" i="14"/>
  <c r="AV35" i="15"/>
  <c r="BB70"/>
  <c r="AV70" i="16"/>
  <c r="BB76"/>
  <c r="M92" i="4"/>
  <c r="S92" s="1"/>
  <c r="AX27" i="16"/>
  <c r="BB27" i="15"/>
  <c r="AV72"/>
  <c r="BB72" i="14"/>
  <c r="BB49" i="16"/>
  <c r="M65" i="4"/>
  <c r="S65" s="1"/>
  <c r="AV71" i="16"/>
  <c r="BB71" i="15"/>
  <c r="M72" i="4"/>
  <c r="BB57" i="14"/>
  <c r="AV57" i="15"/>
  <c r="BB22" i="14"/>
  <c r="AV22" i="15"/>
  <c r="AV33"/>
  <c r="BB33" i="14"/>
  <c r="M82" i="4"/>
  <c r="S82" s="1"/>
  <c r="BB66" i="16"/>
  <c r="AV34" i="15"/>
  <c r="BB34" i="14"/>
  <c r="BB23"/>
  <c r="AV23" i="15"/>
  <c r="AV64"/>
  <c r="BB64" i="14"/>
  <c r="R11" i="6" l="1"/>
  <c r="S10" s="1"/>
  <c r="S11" s="1"/>
  <c r="T10" s="1"/>
  <c r="T11" s="1"/>
  <c r="U10" s="1"/>
  <c r="AX47" i="16"/>
  <c r="BB47" i="15"/>
  <c r="AX46" i="16"/>
  <c r="BB46" i="15"/>
  <c r="AZ74" i="16"/>
  <c r="BB74" i="15"/>
  <c r="BB38" i="16"/>
  <c r="M54" i="4"/>
  <c r="S54" s="1"/>
  <c r="Q40"/>
  <c r="BB24" i="16"/>
  <c r="AX28"/>
  <c r="BB28" i="15"/>
  <c r="BB58" i="16"/>
  <c r="M74" i="4"/>
  <c r="S74" s="1"/>
  <c r="BB12" i="16"/>
  <c r="AZ11" i="15"/>
  <c r="AV78" i="16"/>
  <c r="BB78" i="15"/>
  <c r="M42" i="4"/>
  <c r="BB26" i="16"/>
  <c r="BB37" i="15"/>
  <c r="AV37" i="16"/>
  <c r="AV62"/>
  <c r="BB62" i="15"/>
  <c r="AV50"/>
  <c r="BB50" i="14"/>
  <c r="AV45" i="16"/>
  <c r="BB45" i="15"/>
  <c r="AV32" i="16"/>
  <c r="BB32" i="15"/>
  <c r="BB18"/>
  <c r="AV18" i="16"/>
  <c r="BB64" i="15"/>
  <c r="AV64" i="16"/>
  <c r="AV33"/>
  <c r="BB33" i="15"/>
  <c r="BB71" i="16"/>
  <c r="M87" i="4"/>
  <c r="S87" s="1"/>
  <c r="AV72" i="16"/>
  <c r="BB72" i="15"/>
  <c r="O43" i="4"/>
  <c r="BB27" i="16"/>
  <c r="M58" i="4"/>
  <c r="S58" s="1"/>
  <c r="BB42" i="16"/>
  <c r="BB51"/>
  <c r="M67" i="4"/>
  <c r="S67" s="1"/>
  <c r="BB43" i="15"/>
  <c r="AV43" i="16"/>
  <c r="BB40" i="15"/>
  <c r="AV40" i="16"/>
  <c r="AX41"/>
  <c r="BB41" i="15"/>
  <c r="BB61"/>
  <c r="AX61" i="16"/>
  <c r="BB25" i="15"/>
  <c r="AV25" i="16"/>
  <c r="O69" i="4"/>
  <c r="S69" s="1"/>
  <c r="BB53" i="16"/>
  <c r="M75" i="4"/>
  <c r="S75" s="1"/>
  <c r="BB59" i="16"/>
  <c r="M89" i="4"/>
  <c r="S89" s="1"/>
  <c r="BB73" i="16"/>
  <c r="O64" i="4"/>
  <c r="S64" s="1"/>
  <c r="BB48" i="16"/>
  <c r="AV21"/>
  <c r="BB21" i="15"/>
  <c r="BB29"/>
  <c r="AV29" i="16"/>
  <c r="BB20"/>
  <c r="M36" i="4"/>
  <c r="S36" s="1"/>
  <c r="BB44" i="15"/>
  <c r="AV44" i="16"/>
  <c r="W70" i="4"/>
  <c r="X70"/>
  <c r="Y70"/>
  <c r="V70"/>
  <c r="U70"/>
  <c r="W47"/>
  <c r="Y47"/>
  <c r="V47"/>
  <c r="X47"/>
  <c r="U47"/>
  <c r="BB34" i="15"/>
  <c r="AV34" i="16"/>
  <c r="W82" i="4"/>
  <c r="V82"/>
  <c r="Y82"/>
  <c r="U82"/>
  <c r="X82"/>
  <c r="BB23" i="15"/>
  <c r="AV23" i="16"/>
  <c r="BB22" i="15"/>
  <c r="AV22" i="16"/>
  <c r="BB57" i="15"/>
  <c r="AV57" i="16"/>
  <c r="W65" i="4"/>
  <c r="X65"/>
  <c r="U65"/>
  <c r="V65"/>
  <c r="Y65"/>
  <c r="X92"/>
  <c r="V92"/>
  <c r="U92"/>
  <c r="W92"/>
  <c r="Y92"/>
  <c r="BB70" i="16"/>
  <c r="M86" i="4"/>
  <c r="S86" s="1"/>
  <c r="BB35" i="15"/>
  <c r="AV35" i="16"/>
  <c r="BB55"/>
  <c r="M71" i="4"/>
  <c r="S71" s="1"/>
  <c r="M91"/>
  <c r="S91" s="1"/>
  <c r="BB75" i="16"/>
  <c r="O76" i="4"/>
  <c r="S76" s="1"/>
  <c r="BB60" i="16"/>
  <c r="W93" i="4"/>
  <c r="U93"/>
  <c r="V93"/>
  <c r="X93"/>
  <c r="Y93"/>
  <c r="AX52" i="16"/>
  <c r="BB52" i="15"/>
  <c r="O81" i="4"/>
  <c r="S81" s="1"/>
  <c r="BB65" i="16"/>
  <c r="AX56"/>
  <c r="BB56" i="15"/>
  <c r="U52" i="4"/>
  <c r="W52"/>
  <c r="Y52"/>
  <c r="X52"/>
  <c r="V52"/>
  <c r="AX69" i="16"/>
  <c r="BB69" i="15"/>
  <c r="BB39" i="16"/>
  <c r="M55" i="4"/>
  <c r="S55" s="1"/>
  <c r="M35"/>
  <c r="S35" s="1"/>
  <c r="BB19" i="16"/>
  <c r="U11" i="6" l="1"/>
  <c r="V10" s="1"/>
  <c r="Y54" i="4"/>
  <c r="X54"/>
  <c r="V54"/>
  <c r="U54"/>
  <c r="W54"/>
  <c r="Q90"/>
  <c r="S90" s="1"/>
  <c r="BB74" i="16"/>
  <c r="O62" i="4"/>
  <c r="S62" s="1"/>
  <c r="BB46" i="16"/>
  <c r="O63" i="4"/>
  <c r="S63" s="1"/>
  <c r="BB47" i="16"/>
  <c r="BB45"/>
  <c r="M61" i="4"/>
  <c r="S61" s="1"/>
  <c r="BB50" i="15"/>
  <c r="AV50" i="16"/>
  <c r="BB62"/>
  <c r="M78" i="4"/>
  <c r="S78" s="1"/>
  <c r="BB78" i="16"/>
  <c r="M94" i="4"/>
  <c r="S94" s="1"/>
  <c r="AZ11" i="16"/>
  <c r="S27" i="4"/>
  <c r="S30" s="1"/>
  <c r="N21"/>
  <c r="S21"/>
  <c r="O44"/>
  <c r="BB28" i="16"/>
  <c r="BB37"/>
  <c r="M53" i="4"/>
  <c r="S53" s="1"/>
  <c r="Y74"/>
  <c r="X74"/>
  <c r="W74"/>
  <c r="U74"/>
  <c r="V74"/>
  <c r="BB32" i="16"/>
  <c r="M48" i="4"/>
  <c r="S48" s="1"/>
  <c r="BB18" i="16"/>
  <c r="M34" i="4"/>
  <c r="S34" s="1"/>
  <c r="O72"/>
  <c r="S72" s="1"/>
  <c r="BB56" i="16"/>
  <c r="Y81" i="4"/>
  <c r="W81"/>
  <c r="V81"/>
  <c r="U81"/>
  <c r="X81"/>
  <c r="O85"/>
  <c r="S85" s="1"/>
  <c r="BB69" i="16"/>
  <c r="W76" i="4"/>
  <c r="X76"/>
  <c r="V76"/>
  <c r="Y76"/>
  <c r="U76"/>
  <c r="X91"/>
  <c r="V91"/>
  <c r="U91"/>
  <c r="W91"/>
  <c r="Y91"/>
  <c r="M73"/>
  <c r="S73" s="1"/>
  <c r="BB57" i="16"/>
  <c r="M38" i="4"/>
  <c r="S38" s="1"/>
  <c r="BB22" i="16"/>
  <c r="BB23"/>
  <c r="M39" i="4"/>
  <c r="M45"/>
  <c r="BB29" i="16"/>
  <c r="M41" i="4"/>
  <c r="BB25" i="16"/>
  <c r="O77" i="4"/>
  <c r="S77" s="1"/>
  <c r="BB61" i="16"/>
  <c r="Y58" i="4"/>
  <c r="X58"/>
  <c r="V58"/>
  <c r="U58"/>
  <c r="W58"/>
  <c r="BB72" i="16"/>
  <c r="M88" i="4"/>
  <c r="S88" s="1"/>
  <c r="BB33" i="16"/>
  <c r="M49" i="4"/>
  <c r="S49" s="1"/>
  <c r="V55"/>
  <c r="Y55"/>
  <c r="X55"/>
  <c r="W55"/>
  <c r="U55"/>
  <c r="O68"/>
  <c r="S68" s="1"/>
  <c r="BB52" i="16"/>
  <c r="U71" i="4"/>
  <c r="W71"/>
  <c r="V71"/>
  <c r="X71"/>
  <c r="Y71"/>
  <c r="M51"/>
  <c r="S51" s="1"/>
  <c r="BB35" i="16"/>
  <c r="V86" i="4"/>
  <c r="X86"/>
  <c r="U86"/>
  <c r="W86"/>
  <c r="Y86"/>
  <c r="M50"/>
  <c r="S50" s="1"/>
  <c r="BB34" i="16"/>
  <c r="M60" i="4"/>
  <c r="S60" s="1"/>
  <c r="BB44" i="16"/>
  <c r="M37" i="4"/>
  <c r="S37" s="1"/>
  <c r="BB21" i="16"/>
  <c r="W64" i="4"/>
  <c r="Y64"/>
  <c r="X64"/>
  <c r="V64"/>
  <c r="U64"/>
  <c r="Y89"/>
  <c r="W89"/>
  <c r="X89"/>
  <c r="U89"/>
  <c r="V89"/>
  <c r="W75"/>
  <c r="V75"/>
  <c r="X75"/>
  <c r="Y75"/>
  <c r="U75"/>
  <c r="X69"/>
  <c r="W69"/>
  <c r="U69"/>
  <c r="Y69"/>
  <c r="V69"/>
  <c r="O57"/>
  <c r="S57" s="1"/>
  <c r="BB41" i="16"/>
  <c r="M56" i="4"/>
  <c r="S56" s="1"/>
  <c r="BB40" i="16"/>
  <c r="BB43"/>
  <c r="M59" i="4"/>
  <c r="S59" s="1"/>
  <c r="X67"/>
  <c r="U67"/>
  <c r="W67"/>
  <c r="Y67"/>
  <c r="V67"/>
  <c r="V87"/>
  <c r="Y87"/>
  <c r="W87"/>
  <c r="U87"/>
  <c r="X87"/>
  <c r="M80"/>
  <c r="S80" s="1"/>
  <c r="BB64" i="16"/>
  <c r="V11" i="6" l="1"/>
  <c r="W10" s="1"/>
  <c r="W63" i="4"/>
  <c r="X63"/>
  <c r="Y63"/>
  <c r="V63"/>
  <c r="U63"/>
  <c r="V62"/>
  <c r="W62"/>
  <c r="Y62"/>
  <c r="X62"/>
  <c r="U62"/>
  <c r="X90"/>
  <c r="Y90"/>
  <c r="U90"/>
  <c r="W90"/>
  <c r="V90"/>
  <c r="U53"/>
  <c r="W53"/>
  <c r="V53"/>
  <c r="X53"/>
  <c r="Y53"/>
  <c r="Y94"/>
  <c r="U94"/>
  <c r="V94"/>
  <c r="W94"/>
  <c r="X94"/>
  <c r="W78"/>
  <c r="Y78"/>
  <c r="V78"/>
  <c r="X78"/>
  <c r="U78"/>
  <c r="M66"/>
  <c r="S66" s="1"/>
  <c r="BB50" i="16"/>
  <c r="Y61" i="4"/>
  <c r="W61"/>
  <c r="X61"/>
  <c r="V61"/>
  <c r="U61"/>
  <c r="U48"/>
  <c r="X48"/>
  <c r="W48"/>
  <c r="Y48"/>
  <c r="V48"/>
  <c r="U80"/>
  <c r="V80"/>
  <c r="X80"/>
  <c r="Y80"/>
  <c r="W80"/>
  <c r="V56"/>
  <c r="U56"/>
  <c r="X56"/>
  <c r="Y56"/>
  <c r="W56"/>
  <c r="X57"/>
  <c r="U57"/>
  <c r="W57"/>
  <c r="V57"/>
  <c r="Y57"/>
  <c r="X60"/>
  <c r="V60"/>
  <c r="Y60"/>
  <c r="U60"/>
  <c r="W60"/>
  <c r="V50"/>
  <c r="X50"/>
  <c r="Y50"/>
  <c r="W50"/>
  <c r="U50"/>
  <c r="V51"/>
  <c r="Y51"/>
  <c r="X51"/>
  <c r="W51"/>
  <c r="U51"/>
  <c r="W72"/>
  <c r="X72"/>
  <c r="Y72"/>
  <c r="V72"/>
  <c r="U72"/>
  <c r="U59"/>
  <c r="Y59"/>
  <c r="V59"/>
  <c r="X59"/>
  <c r="W59"/>
  <c r="Y68"/>
  <c r="V68"/>
  <c r="U68"/>
  <c r="X68"/>
  <c r="W68"/>
  <c r="U49"/>
  <c r="W49"/>
  <c r="Y49"/>
  <c r="X49"/>
  <c r="V49"/>
  <c r="S95"/>
  <c r="M19" s="1"/>
  <c r="V88"/>
  <c r="U88"/>
  <c r="X88"/>
  <c r="Y88"/>
  <c r="W88"/>
  <c r="W77"/>
  <c r="X77"/>
  <c r="Y77"/>
  <c r="U77"/>
  <c r="V77"/>
  <c r="X73"/>
  <c r="U73"/>
  <c r="Y73"/>
  <c r="V73"/>
  <c r="W73"/>
  <c r="W85"/>
  <c r="Y85"/>
  <c r="V85"/>
  <c r="U85"/>
  <c r="X85"/>
  <c r="W11" i="6" l="1"/>
  <c r="X10" s="1"/>
  <c r="U66" i="4"/>
  <c r="V66"/>
  <c r="S23" s="1"/>
  <c r="W66"/>
  <c r="X66"/>
  <c r="Y66"/>
  <c r="N23"/>
  <c r="N25"/>
  <c r="AC25" s="1"/>
  <c r="X11" i="6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L11" l="1"/>
  <c r="AM10" s="1"/>
  <c r="AM11" l="1"/>
  <c r="AN10" s="1"/>
  <c r="AO10" l="1"/>
  <c r="AN11"/>
  <c r="F10" i="7"/>
  <c r="F11" l="1"/>
  <c r="A10" s="1"/>
  <c r="G10"/>
  <c r="AP10" i="6"/>
  <c r="AO11"/>
  <c r="AP11" l="1"/>
  <c r="AQ10"/>
  <c r="H10" i="7"/>
  <c r="G11"/>
  <c r="I10" l="1"/>
  <c r="H11"/>
  <c r="AQ11" i="6"/>
  <c r="AR10"/>
  <c r="J10" i="7" l="1"/>
  <c r="I11"/>
  <c r="AS10" i="6"/>
  <c r="AR11"/>
  <c r="J11" i="7" l="1"/>
  <c r="K10"/>
  <c r="AT10" i="6"/>
  <c r="AS11"/>
  <c r="AT11" l="1"/>
  <c r="AU10"/>
  <c r="AU11" s="1"/>
  <c r="K11" i="7"/>
  <c r="L10"/>
  <c r="L11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L11" l="1"/>
  <c r="AM10" s="1"/>
  <c r="AM11" l="1"/>
  <c r="AN10" s="1"/>
  <c r="AN11" l="1"/>
  <c r="AO10" s="1"/>
  <c r="F10" i="8"/>
  <c r="AO11" i="7" l="1"/>
  <c r="AP10" s="1"/>
  <c r="F11" i="8"/>
  <c r="A10" s="1"/>
  <c r="G10"/>
  <c r="AP11" i="7" l="1"/>
  <c r="AQ10" s="1"/>
  <c r="G11" i="8"/>
  <c r="H10"/>
  <c r="AQ11" i="7" l="1"/>
  <c r="AR10"/>
  <c r="H11" i="8"/>
  <c r="I10"/>
  <c r="I11" l="1"/>
  <c r="J10"/>
  <c r="AS10" i="7"/>
  <c r="AR11"/>
  <c r="AT10" l="1"/>
  <c r="AS11"/>
  <c r="J11" i="8"/>
  <c r="K10"/>
  <c r="AU10" i="7" l="1"/>
  <c r="AU11" s="1"/>
  <c r="AT11"/>
  <c r="L10" i="8"/>
  <c r="K11"/>
  <c r="L11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L11" l="1"/>
  <c r="AM10" s="1"/>
  <c r="AN10" l="1"/>
  <c r="AM11"/>
  <c r="AO10" l="1"/>
  <c r="AN11"/>
  <c r="F10" i="9"/>
  <c r="G10" l="1"/>
  <c r="F11"/>
  <c r="A10" s="1"/>
  <c r="AP10" i="8"/>
  <c r="AO11"/>
  <c r="G11" i="9" l="1"/>
  <c r="H10"/>
  <c r="AQ10" i="8"/>
  <c r="AP11"/>
  <c r="AQ11" l="1"/>
  <c r="AR10"/>
  <c r="I10" i="9"/>
  <c r="H11"/>
  <c r="I11" l="1"/>
  <c r="J10"/>
  <c r="AR11" i="8"/>
  <c r="AS10"/>
  <c r="AT10" l="1"/>
  <c r="AS11"/>
  <c r="J11" i="9"/>
  <c r="K10"/>
  <c r="AT11" i="8" l="1"/>
  <c r="AU10"/>
  <c r="AU11" s="1"/>
  <c r="K11" i="9"/>
  <c r="L10"/>
  <c r="L11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L11" l="1"/>
  <c r="AM10" s="1"/>
  <c r="AN10" l="1"/>
  <c r="AM11"/>
  <c r="AO10" l="1"/>
  <c r="AN11"/>
  <c r="F10" i="10"/>
  <c r="F11" l="1"/>
  <c r="A10" s="1"/>
  <c r="G10"/>
  <c r="AP10" i="9"/>
  <c r="AO11"/>
  <c r="AP11" l="1"/>
  <c r="AQ10"/>
  <c r="H10" i="10"/>
  <c r="G11"/>
  <c r="H11" l="1"/>
  <c r="I10"/>
  <c r="AR10" i="9"/>
  <c r="AQ11"/>
  <c r="AS10" l="1"/>
  <c r="AR11"/>
  <c r="I11" i="10"/>
  <c r="J10"/>
  <c r="AT10" i="9" l="1"/>
  <c r="AS11"/>
  <c r="J11" i="10"/>
  <c r="K10"/>
  <c r="AT11" i="9" l="1"/>
  <c r="AU10"/>
  <c r="AU11" s="1"/>
  <c r="K11" i="10"/>
  <c r="L10"/>
  <c r="L11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L11" l="1"/>
  <c r="AM10" s="1"/>
  <c r="AM11" l="1"/>
  <c r="AN10" s="1"/>
  <c r="AN11" l="1"/>
  <c r="AO10" s="1"/>
  <c r="F10" i="11"/>
  <c r="F11" l="1"/>
  <c r="A10" s="1"/>
  <c r="G10"/>
  <c r="AO11" i="10"/>
  <c r="AP10" s="1"/>
  <c r="AP11" l="1"/>
  <c r="AQ10"/>
  <c r="G11" i="11"/>
  <c r="H10"/>
  <c r="I10" l="1"/>
  <c r="H11"/>
  <c r="AR10" i="10"/>
  <c r="AQ11"/>
  <c r="AR11" l="1"/>
  <c r="AS10"/>
  <c r="J10" i="11"/>
  <c r="I11"/>
  <c r="J11" l="1"/>
  <c r="K10"/>
  <c r="AS11" i="10"/>
  <c r="AT10"/>
  <c r="AU10" l="1"/>
  <c r="AU11" s="1"/>
  <c r="AT11"/>
  <c r="K11" i="11"/>
  <c r="L10"/>
  <c r="L11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L10" l="1"/>
  <c r="AK11"/>
  <c r="AM10" l="1"/>
  <c r="AL11"/>
  <c r="AN10" l="1"/>
  <c r="AM11"/>
  <c r="AO10" l="1"/>
  <c r="AN11"/>
  <c r="F10" i="12"/>
  <c r="F11" l="1"/>
  <c r="A10" s="1"/>
  <c r="G10"/>
  <c r="AO11" i="11"/>
  <c r="AP10"/>
  <c r="AP11" l="1"/>
  <c r="AQ10"/>
  <c r="H10" i="12"/>
  <c r="G11"/>
  <c r="I10" l="1"/>
  <c r="H11"/>
  <c r="AQ11" i="11"/>
  <c r="AR10"/>
  <c r="J10" i="12" l="1"/>
  <c r="I11"/>
  <c r="AS10" i="11"/>
  <c r="AR11"/>
  <c r="AS11" l="1"/>
  <c r="AT10"/>
  <c r="J11" i="12"/>
  <c r="K10"/>
  <c r="L10" l="1"/>
  <c r="K11"/>
  <c r="AU10" i="11"/>
  <c r="AU11" s="1"/>
  <c r="AT11"/>
  <c r="L11" i="12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L11" l="1"/>
  <c r="AM10" s="1"/>
  <c r="AM11" l="1"/>
  <c r="AN10" s="1"/>
  <c r="AN11" l="1"/>
  <c r="AO10"/>
  <c r="F10" i="13"/>
  <c r="F11" l="1"/>
  <c r="A10" s="1"/>
  <c r="G10"/>
  <c r="AP10" i="12"/>
  <c r="AO11"/>
  <c r="AQ10" l="1"/>
  <c r="AP11"/>
  <c r="G11" i="13"/>
  <c r="H10"/>
  <c r="AR10" i="12" l="1"/>
  <c r="AQ11"/>
  <c r="I10" i="13"/>
  <c r="H11"/>
  <c r="J10" l="1"/>
  <c r="I11"/>
  <c r="AS10" i="12"/>
  <c r="AR11"/>
  <c r="K10" i="13" l="1"/>
  <c r="J11"/>
  <c r="AT10" i="12"/>
  <c r="AS11"/>
  <c r="K11" i="13" l="1"/>
  <c r="L10"/>
  <c r="AT11" i="12"/>
  <c r="AU10"/>
  <c r="AU11" s="1"/>
  <c r="L11" i="13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L11" l="1"/>
  <c r="AM10" s="1"/>
  <c r="AM11" l="1"/>
  <c r="AN10" s="1"/>
  <c r="AN11" l="1"/>
  <c r="AO10" s="1"/>
  <c r="F10" i="14"/>
  <c r="AO11" i="13" l="1"/>
  <c r="AP10" s="1"/>
  <c r="F11" i="14"/>
  <c r="A10" s="1"/>
  <c r="G10"/>
  <c r="G11" l="1"/>
  <c r="H10"/>
  <c r="AP11" i="13"/>
  <c r="AQ10"/>
  <c r="AQ11" l="1"/>
  <c r="AR10"/>
  <c r="H11" i="14"/>
  <c r="I10"/>
  <c r="J10" l="1"/>
  <c r="I11"/>
  <c r="AR11" i="13"/>
  <c r="AS10"/>
  <c r="AT10" l="1"/>
  <c r="AS11"/>
  <c r="J11" i="14"/>
  <c r="K10"/>
  <c r="K11" l="1"/>
  <c r="L10"/>
  <c r="AU10" i="13"/>
  <c r="AU11" s="1"/>
  <c r="AT11"/>
  <c r="L11" i="14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M10" l="1"/>
  <c r="AL11"/>
  <c r="AM11" l="1"/>
  <c r="AN10"/>
  <c r="AO10" l="1"/>
  <c r="AN11"/>
  <c r="F10" i="15"/>
  <c r="F11" l="1"/>
  <c r="A10" s="1"/>
  <c r="G10"/>
  <c r="AO11" i="14"/>
  <c r="AP10"/>
  <c r="AP11" l="1"/>
  <c r="AQ10"/>
  <c r="H10" i="15"/>
  <c r="G11"/>
  <c r="H11" l="1"/>
  <c r="I10"/>
  <c r="AQ11" i="14"/>
  <c r="AR10"/>
  <c r="AS10" l="1"/>
  <c r="AR11"/>
  <c r="I11" i="15"/>
  <c r="J10"/>
  <c r="AS11" i="14" l="1"/>
  <c r="AT10"/>
  <c r="J11" i="15"/>
  <c r="K10"/>
  <c r="K11" l="1"/>
  <c r="L10"/>
  <c r="AU10" i="14"/>
  <c r="AU11" s="1"/>
  <c r="AT11"/>
  <c r="L11" i="15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J11" l="1"/>
  <c r="AK10" s="1"/>
  <c r="AK11" l="1"/>
  <c r="AL10" s="1"/>
  <c r="AL11" l="1"/>
  <c r="AM10" s="1"/>
  <c r="AM11" l="1"/>
  <c r="AN10" s="1"/>
  <c r="AN11" l="1"/>
  <c r="AO10" s="1"/>
  <c r="F10" i="16"/>
  <c r="AP10" i="15" l="1"/>
  <c r="AO11"/>
  <c r="F11" i="16"/>
  <c r="A10" s="1"/>
  <c r="G10"/>
  <c r="AQ10" i="15" l="1"/>
  <c r="AP11"/>
  <c r="H10" i="16"/>
  <c r="G11"/>
  <c r="I10" l="1"/>
  <c r="H11"/>
  <c r="AR10" i="15"/>
  <c r="AQ11"/>
  <c r="AR11" l="1"/>
  <c r="AS10"/>
  <c r="J10" i="16"/>
  <c r="I11"/>
  <c r="K10" l="1"/>
  <c r="J11"/>
  <c r="AT10" i="15"/>
  <c r="AS11"/>
  <c r="AU10" l="1"/>
  <c r="AU11" s="1"/>
  <c r="AT11"/>
  <c r="K11" i="16"/>
  <c r="L10"/>
  <c r="L11" l="1"/>
  <c r="M10" s="1"/>
  <c r="M11" l="1"/>
  <c r="N10" s="1"/>
  <c r="N11" l="1"/>
  <c r="O10" s="1"/>
  <c r="O11" l="1"/>
  <c r="P10" s="1"/>
  <c r="P11" l="1"/>
  <c r="Q10" s="1"/>
  <c r="Q11" l="1"/>
  <c r="R10" s="1"/>
  <c r="R11" l="1"/>
  <c r="S10" s="1"/>
  <c r="S11" l="1"/>
  <c r="T10" s="1"/>
  <c r="T11" l="1"/>
  <c r="U10" s="1"/>
  <c r="U11" l="1"/>
  <c r="V10" s="1"/>
  <c r="V11" l="1"/>
  <c r="W10" s="1"/>
  <c r="W11" l="1"/>
  <c r="X10" s="1"/>
  <c r="X11" l="1"/>
  <c r="Y10" s="1"/>
  <c r="Y11" l="1"/>
  <c r="Z10" s="1"/>
  <c r="Z11" l="1"/>
  <c r="AA10" s="1"/>
  <c r="AA11" l="1"/>
  <c r="AB10" s="1"/>
  <c r="AB11" l="1"/>
  <c r="AC10" s="1"/>
  <c r="AC11" l="1"/>
  <c r="AD10" s="1"/>
  <c r="AD11" l="1"/>
  <c r="AE10" s="1"/>
  <c r="AE11" l="1"/>
  <c r="AF10" s="1"/>
  <c r="AF11" l="1"/>
  <c r="AG10" s="1"/>
  <c r="AG11" l="1"/>
  <c r="AH10" s="1"/>
  <c r="AH11" l="1"/>
  <c r="AI10" s="1"/>
  <c r="AI11" l="1"/>
  <c r="AJ10" s="1"/>
  <c r="AK10" l="1"/>
  <c r="AJ11"/>
  <c r="AK11" l="1"/>
  <c r="AL10"/>
  <c r="AL11" l="1"/>
  <c r="AM10"/>
  <c r="AM11" l="1"/>
  <c r="AN10"/>
  <c r="AO10" l="1"/>
  <c r="AN11"/>
  <c r="AO11" l="1"/>
  <c r="AP10"/>
  <c r="AP11" l="1"/>
  <c r="AQ10"/>
  <c r="AQ11" l="1"/>
  <c r="AR10"/>
  <c r="AR11" l="1"/>
  <c r="AS10"/>
  <c r="AS11" l="1"/>
  <c r="AT10"/>
  <c r="AT11" l="1"/>
  <c r="AU10"/>
  <c r="AU11" s="1"/>
</calcChain>
</file>

<file path=xl/sharedStrings.xml><?xml version="1.0" encoding="utf-8"?>
<sst xmlns="http://schemas.openxmlformats.org/spreadsheetml/2006/main" count="1197" uniqueCount="171">
  <si>
    <t>K</t>
  </si>
  <si>
    <t>M</t>
  </si>
  <si>
    <t>Übertrag Seite 1</t>
  </si>
  <si>
    <t>K/M</t>
  </si>
  <si>
    <t>Wir verpflichten uns, im Rahmen der Weisungen dafür zu sorgen, dass die aufgeführten J+S-Kurse von der verantwortlichen</t>
  </si>
  <si>
    <r>
      <t>Hinweis:</t>
    </r>
    <r>
      <rPr>
        <sz val="8"/>
        <rFont val="Arial"/>
        <family val="2"/>
      </rPr>
      <t xml:space="preserve"> Sämtliche Angaben werden automatisch übernommen.</t>
    </r>
  </si>
  <si>
    <t>Hubl</t>
  </si>
  <si>
    <t xml:space="preserve">Wochentag </t>
  </si>
  <si>
    <t xml:space="preserve">Tag </t>
  </si>
  <si>
    <t xml:space="preserve">Monat </t>
  </si>
  <si>
    <t>T</t>
  </si>
  <si>
    <t>L</t>
  </si>
  <si>
    <t xml:space="preserve">Wettkampf (W) </t>
  </si>
  <si>
    <t>DO</t>
  </si>
  <si>
    <t>FR</t>
  </si>
  <si>
    <t>SA</t>
  </si>
  <si>
    <t>SO</t>
  </si>
  <si>
    <t>MO</t>
  </si>
  <si>
    <t>DI</t>
  </si>
  <si>
    <t>MI</t>
  </si>
  <si>
    <t>Total Teilnehmer</t>
  </si>
  <si>
    <t>Total</t>
  </si>
  <si>
    <t>Anfangsdatum</t>
  </si>
  <si>
    <t>Wochentag</t>
  </si>
  <si>
    <t>2. Seite</t>
  </si>
  <si>
    <t>Anwesenheitskontrolle -&gt; Beschreibung</t>
  </si>
  <si>
    <t>Wochentag eintragen (MO, DI, MI, DO, FR, SA, SO)</t>
  </si>
  <si>
    <t>Tag eintragen</t>
  </si>
  <si>
    <t>Monat eintragen</t>
  </si>
  <si>
    <t>Übertrag Seite 2</t>
  </si>
  <si>
    <t>Übertrag Seite 9</t>
  </si>
  <si>
    <t>Übertrag Seite 8</t>
  </si>
  <si>
    <t>Übertrag Seite 7</t>
  </si>
  <si>
    <t>Übertrag Seite 6</t>
  </si>
  <si>
    <t>Übertrag Seite 5</t>
  </si>
  <si>
    <t>Übertrag Seite 4</t>
  </si>
  <si>
    <t>Übertrag Seite 3</t>
  </si>
  <si>
    <t>Übertrag Seite 10</t>
  </si>
  <si>
    <t>Übertrag Seite 11</t>
  </si>
  <si>
    <t>Training (T)</t>
  </si>
  <si>
    <t>Anzahl Stunden</t>
  </si>
  <si>
    <t>3. Seite</t>
  </si>
  <si>
    <t>4. Seite</t>
  </si>
  <si>
    <t>5. Seite</t>
  </si>
  <si>
    <t>6. Seite</t>
  </si>
  <si>
    <t>7. Seite</t>
  </si>
  <si>
    <t>8. Seite</t>
  </si>
  <si>
    <t>9. Seite</t>
  </si>
  <si>
    <t>10. Seite</t>
  </si>
  <si>
    <t>11. Seite</t>
  </si>
  <si>
    <t>12. Seite</t>
  </si>
  <si>
    <t xml:space="preserve">Training (T) </t>
  </si>
  <si>
    <t>Trainingsdauer vermerken</t>
  </si>
  <si>
    <t>Dauer der offiziellen Wettkämpfe gem. Weisungen angeben</t>
  </si>
  <si>
    <t>Dauer der Trainingslager angeben</t>
  </si>
  <si>
    <t xml:space="preserve"> 1h, 2h, 3h, 4h, 5h</t>
  </si>
  <si>
    <t>Anwesenheitskontrolle NG 7</t>
  </si>
  <si>
    <t>Total Stunden</t>
  </si>
  <si>
    <t>Anzahl besuchte Trainingsstunden  (TN)</t>
  </si>
  <si>
    <t>Anzahl besuchte Wettkampfstunden  (TN)</t>
  </si>
  <si>
    <t>Anzahl besuchte Lagerstunden  (TN)</t>
  </si>
  <si>
    <t>Nr.</t>
  </si>
  <si>
    <t>Nr. gemäss Anmeldung eintragen</t>
  </si>
  <si>
    <t xml:space="preserve">Wettkampf (WK) </t>
  </si>
  <si>
    <t>WK</t>
  </si>
  <si>
    <t>FS</t>
  </si>
  <si>
    <t>Förderstufe (FS) eintragen (1-3)</t>
  </si>
  <si>
    <t>Im Titelblatt Jahr, Organisation, Sportart, Name der Gruppe, Name der Kursleitung, Name des Coachs und die Angebotsnr. eintragen.</t>
  </si>
  <si>
    <t>- unter den entspr. Daten mit 1, 2, 3, 4, 5 die Dauer der Trainings, Wettkämpfe oder Lager</t>
  </si>
  <si>
    <t>Knaben mit "K" kennzeichnen</t>
  </si>
  <si>
    <t>Mädchen mit "M" kennzeichnen</t>
  </si>
  <si>
    <t>Die Seite "Zusammenfassung" für die Abrechnung dem Verband (J+S-Nachwuchscoach) zustellen.</t>
  </si>
  <si>
    <t xml:space="preserve">  Wegleitung</t>
  </si>
  <si>
    <t xml:space="preserve">Lagertage (LT) </t>
  </si>
  <si>
    <t>Kurse  J+S NG7</t>
  </si>
  <si>
    <t>BITTE VOR DEM AUSFÜLLEN DIE WEISUNGEN DER J+S-NACHWUCHSFÖRDERUNG STUDIEREN!</t>
  </si>
  <si>
    <t>Förderstufe</t>
  </si>
  <si>
    <t xml:space="preserve"> Jahr:</t>
  </si>
  <si>
    <t xml:space="preserve"> Organisation:</t>
  </si>
  <si>
    <t xml:space="preserve"> Sportart:</t>
  </si>
  <si>
    <t xml:space="preserve"> Kursleitung:</t>
  </si>
  <si>
    <t xml:space="preserve"> Angebotsnr.:</t>
  </si>
  <si>
    <t>Zusammenfassung / Abrechnung</t>
  </si>
  <si>
    <t xml:space="preserve">Trainingslager (LT) </t>
  </si>
  <si>
    <t>LT</t>
  </si>
  <si>
    <t>Total aktive Stunden</t>
  </si>
  <si>
    <t>Name der Organisation</t>
  </si>
  <si>
    <t>Angebotsnr.</t>
  </si>
  <si>
    <t>J+S Sportart</t>
  </si>
  <si>
    <t>Kursdaten</t>
  </si>
  <si>
    <t>von</t>
  </si>
  <si>
    <t>bis</t>
  </si>
  <si>
    <t>Auf der Seite "1" eintragen:</t>
  </si>
  <si>
    <t>- die Namen der Leiter, deren Nr. der Anmeldung, Geschlecht und Jahrgang</t>
  </si>
  <si>
    <t>- die Namen der Teilnehmenden, deren Geschlecht, Jahrgang und Förderstufe</t>
  </si>
  <si>
    <t>Auf den Seiten "1"-"12" eintragen:</t>
  </si>
  <si>
    <t>- das Anfangsdatum (Wochentag, Tag, Monat)</t>
  </si>
  <si>
    <t>Total Stunden T</t>
  </si>
  <si>
    <t>Total Stunden WK</t>
  </si>
  <si>
    <t>Total Stunden LT</t>
  </si>
  <si>
    <t>Durchschnittliche Kursdauer in Stunden</t>
  </si>
  <si>
    <t>Gruppengrösse</t>
  </si>
  <si>
    <t>3-7</t>
  </si>
  <si>
    <t>&gt;=8</t>
  </si>
  <si>
    <t>Leitung nach geltenden J+S-Regeln (inkl. Sicherheitsbestimmungen der Sportart) durchgeführt werden.</t>
  </si>
  <si>
    <t>Ort und Datum</t>
  </si>
  <si>
    <t>Name/Vorname/Pers-Nr.</t>
  </si>
  <si>
    <t>Stand:</t>
  </si>
  <si>
    <t>Müller</t>
  </si>
  <si>
    <t>Myriam</t>
  </si>
  <si>
    <t>Meier</t>
  </si>
  <si>
    <t>Simone</t>
  </si>
  <si>
    <t>Widmer</t>
  </si>
  <si>
    <t>Michel</t>
  </si>
  <si>
    <t>J+S-Coach NWF</t>
  </si>
  <si>
    <t>J+S-Nachwuchscoach</t>
  </si>
  <si>
    <t>Diese Abrechnung muss spätestens 30 Tage nach Abschluss des J+S-Kurses dem J+S-Nachwuchscoach zugestellt werden.</t>
  </si>
  <si>
    <t>Bei Nichteinhalten dieser Frist geht die Entschädigungsberechtigung verloren.</t>
  </si>
  <si>
    <t>Tag</t>
  </si>
  <si>
    <t>Monat</t>
  </si>
  <si>
    <t>Name</t>
  </si>
  <si>
    <t>Vorname</t>
  </si>
  <si>
    <t xml:space="preserve">Anwesenheitskontrolle </t>
  </si>
  <si>
    <t>1. Seite</t>
  </si>
  <si>
    <t>Leiter</t>
  </si>
  <si>
    <t>Teilnehmer</t>
  </si>
  <si>
    <t>Total Teilnehmer pro Aktivität</t>
  </si>
  <si>
    <t>Lischer</t>
  </si>
  <si>
    <t>Patrick</t>
  </si>
  <si>
    <t>Meyer</t>
  </si>
  <si>
    <t>Bader</t>
  </si>
  <si>
    <t>Stefan</t>
  </si>
  <si>
    <t>Hürlimann</t>
  </si>
  <si>
    <t>Martin</t>
  </si>
  <si>
    <t>Lohm</t>
  </si>
  <si>
    <t>Barbara</t>
  </si>
  <si>
    <t>Karin</t>
  </si>
  <si>
    <t>Jahr</t>
  </si>
  <si>
    <t>Anwesenheitskontrolle -&gt; Beispiel</t>
  </si>
  <si>
    <t>Jg</t>
  </si>
  <si>
    <t>Jahrgang eintragen</t>
  </si>
  <si>
    <t>Sonja</t>
  </si>
  <si>
    <t>Kaufmann</t>
  </si>
  <si>
    <t>Guggisberg</t>
  </si>
  <si>
    <t>Claudia</t>
  </si>
  <si>
    <t>Suter</t>
  </si>
  <si>
    <t>Nathalie</t>
  </si>
  <si>
    <t>Bruno</t>
  </si>
  <si>
    <t>Anwesende Jugendliche</t>
  </si>
  <si>
    <t>Anzahl Stunden eintragen</t>
  </si>
  <si>
    <t xml:space="preserve">- unter den entspr. Daten die Präsenz in Stunden (1-5) bei den Trainings, Wettkämpfen </t>
  </si>
  <si>
    <t xml:space="preserve">  und Lagern</t>
  </si>
  <si>
    <t>m</t>
  </si>
  <si>
    <t>FS1</t>
  </si>
  <si>
    <t>FS2</t>
  </si>
  <si>
    <t>FS3</t>
  </si>
  <si>
    <t>J+S-Nachwuchsförderung (NG 7)</t>
  </si>
  <si>
    <t xml:space="preserve"> Kursname:</t>
  </si>
  <si>
    <t xml:space="preserve"> J+S-Coach NWF:</t>
  </si>
  <si>
    <t>Ausgabe 2012</t>
  </si>
  <si>
    <t>30.82.327.1 d / Ausgabe 2012 (1.12)</t>
  </si>
  <si>
    <t>&gt;12</t>
  </si>
  <si>
    <t>&gt;16</t>
  </si>
  <si>
    <t>&gt;24</t>
  </si>
  <si>
    <t>Doppel</t>
  </si>
  <si>
    <t>Kursname</t>
  </si>
  <si>
    <t>Sportschiessen</t>
  </si>
  <si>
    <t>Di</t>
  </si>
  <si>
    <t>SSV</t>
  </si>
  <si>
    <t>Urs Werthmüller</t>
  </si>
  <si>
    <t>Kader TGSV</t>
  </si>
</sst>
</file>

<file path=xl/styles.xml><?xml version="1.0" encoding="utf-8"?>
<styleSheet xmlns="http://schemas.openxmlformats.org/spreadsheetml/2006/main">
  <numFmts count="3">
    <numFmt numFmtId="164" formatCode="#\'##0"/>
    <numFmt numFmtId="165" formatCode="00"/>
    <numFmt numFmtId="166" formatCode="dd/mm/yyyy;@"/>
  </numFmts>
  <fonts count="25">
    <font>
      <sz val="11"/>
      <name val="Arial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Geneva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u/>
      <sz val="11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39997558519241921"/>
        <bgColor indexed="64"/>
      </patternFill>
    </fill>
  </fills>
  <borders count="17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8" fillId="0" borderId="0"/>
  </cellStyleXfs>
  <cellXfs count="575">
    <xf numFmtId="0" fontId="0" fillId="0" borderId="0" xfId="0"/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9" fillId="0" borderId="0" xfId="4" applyFont="1" applyAlignment="1" applyProtection="1">
      <alignment horizontal="left" vertical="center"/>
      <protection hidden="1"/>
    </xf>
    <xf numFmtId="0" fontId="9" fillId="0" borderId="0" xfId="4" applyFont="1" applyAlignment="1" applyProtection="1">
      <alignment horizontal="center" vertical="center"/>
      <protection hidden="1"/>
    </xf>
    <xf numFmtId="0" fontId="10" fillId="0" borderId="0" xfId="4" applyFont="1" applyAlignment="1" applyProtection="1">
      <alignment vertical="center"/>
      <protection hidden="1"/>
    </xf>
    <xf numFmtId="0" fontId="10" fillId="0" borderId="0" xfId="4" applyFont="1" applyAlignment="1" applyProtection="1">
      <alignment horizontal="center"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10" fillId="0" borderId="0" xfId="4" applyFont="1" applyAlignment="1" applyProtection="1">
      <alignment horizontal="right" vertical="center"/>
      <protection hidden="1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/>
      <protection locked="0"/>
    </xf>
    <xf numFmtId="0" fontId="10" fillId="0" borderId="9" xfId="3" applyFont="1" applyBorder="1" applyAlignment="1" applyProtection="1">
      <alignment horizontal="center"/>
      <protection locked="0"/>
    </xf>
    <xf numFmtId="0" fontId="10" fillId="0" borderId="10" xfId="3" applyFont="1" applyBorder="1" applyAlignment="1" applyProtection="1">
      <alignment horizontal="center"/>
      <protection locked="0"/>
    </xf>
    <xf numFmtId="0" fontId="10" fillId="0" borderId="11" xfId="3" applyFont="1" applyBorder="1" applyAlignment="1" applyProtection="1">
      <alignment horizontal="center"/>
      <protection locked="0"/>
    </xf>
    <xf numFmtId="0" fontId="10" fillId="0" borderId="12" xfId="3" applyFont="1" applyBorder="1" applyAlignment="1" applyProtection="1">
      <alignment horizontal="center"/>
      <protection locked="0"/>
    </xf>
    <xf numFmtId="0" fontId="10" fillId="0" borderId="13" xfId="3" applyFont="1" applyBorder="1" applyAlignment="1" applyProtection="1">
      <alignment horizontal="center"/>
      <protection locked="0"/>
    </xf>
    <xf numFmtId="0" fontId="10" fillId="0" borderId="13" xfId="4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11" xfId="4" applyFont="1" applyBorder="1" applyAlignment="1" applyProtection="1">
      <alignment horizontal="center" vertical="center"/>
      <protection locked="0"/>
    </xf>
    <xf numFmtId="0" fontId="10" fillId="0" borderId="12" xfId="4" applyFont="1" applyBorder="1" applyAlignment="1" applyProtection="1">
      <alignment horizontal="center" vertical="center"/>
      <protection locked="0"/>
    </xf>
    <xf numFmtId="0" fontId="10" fillId="0" borderId="14" xfId="0" applyFont="1" applyBorder="1" applyProtection="1"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6" xfId="4" applyFont="1" applyBorder="1" applyAlignment="1" applyProtection="1">
      <alignment horizontal="center" vertical="center"/>
      <protection locked="0"/>
    </xf>
    <xf numFmtId="0" fontId="10" fillId="0" borderId="15" xfId="4" applyFont="1" applyBorder="1" applyAlignment="1" applyProtection="1">
      <alignment horizontal="center" vertical="center"/>
      <protection locked="0"/>
    </xf>
    <xf numFmtId="0" fontId="10" fillId="0" borderId="17" xfId="4" applyFont="1" applyBorder="1" applyAlignment="1" applyProtection="1">
      <alignment horizontal="center" vertical="center"/>
      <protection locked="0"/>
    </xf>
    <xf numFmtId="1" fontId="10" fillId="0" borderId="15" xfId="4" applyNumberFormat="1" applyFont="1" applyBorder="1" applyAlignment="1" applyProtection="1">
      <alignment horizontal="center" vertical="center"/>
      <protection locked="0"/>
    </xf>
    <xf numFmtId="1" fontId="10" fillId="0" borderId="18" xfId="4" applyNumberFormat="1" applyFont="1" applyBorder="1" applyAlignment="1" applyProtection="1">
      <alignment horizontal="center" vertical="center"/>
      <protection locked="0"/>
    </xf>
    <xf numFmtId="0" fontId="11" fillId="0" borderId="19" xfId="4" applyFont="1" applyFill="1" applyBorder="1" applyAlignment="1" applyProtection="1">
      <alignment horizontal="center" vertical="center"/>
      <protection hidden="1"/>
    </xf>
    <xf numFmtId="0" fontId="11" fillId="2" borderId="20" xfId="4" applyFont="1" applyFill="1" applyBorder="1" applyAlignment="1" applyProtection="1">
      <alignment horizontal="center" vertical="center"/>
      <protection hidden="1"/>
    </xf>
    <xf numFmtId="0" fontId="10" fillId="0" borderId="0" xfId="4" applyFont="1" applyFill="1" applyAlignment="1" applyProtection="1">
      <alignment vertical="center"/>
      <protection hidden="1"/>
    </xf>
    <xf numFmtId="0" fontId="10" fillId="2" borderId="21" xfId="4" applyFont="1" applyFill="1" applyBorder="1" applyAlignment="1" applyProtection="1">
      <alignment horizontal="center" vertical="center"/>
      <protection hidden="1"/>
    </xf>
    <xf numFmtId="0" fontId="10" fillId="2" borderId="22" xfId="4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3" xfId="4" applyFont="1" applyBorder="1" applyAlignment="1" applyProtection="1">
      <alignment horizontal="center" vertical="center"/>
      <protection locked="0"/>
    </xf>
    <xf numFmtId="0" fontId="10" fillId="0" borderId="24" xfId="4" applyFont="1" applyBorder="1" applyAlignment="1" applyProtection="1">
      <alignment horizontal="center" vertical="center"/>
      <protection locked="0"/>
    </xf>
    <xf numFmtId="0" fontId="10" fillId="0" borderId="25" xfId="4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9" xfId="0" applyFont="1" applyBorder="1" applyProtection="1">
      <protection locked="0"/>
    </xf>
    <xf numFmtId="0" fontId="10" fillId="0" borderId="25" xfId="4" applyFont="1" applyBorder="1" applyAlignment="1" applyProtection="1">
      <alignment horizontal="center" vertical="center"/>
      <protection hidden="1"/>
    </xf>
    <xf numFmtId="0" fontId="10" fillId="0" borderId="30" xfId="4" applyFont="1" applyFill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11" fillId="2" borderId="33" xfId="4" applyFont="1" applyFill="1" applyBorder="1" applyAlignment="1" applyProtection="1">
      <alignment horizontal="center" vertical="center"/>
      <protection hidden="1"/>
    </xf>
    <xf numFmtId="0" fontId="11" fillId="2" borderId="34" xfId="4" applyFont="1" applyFill="1" applyBorder="1" applyAlignment="1" applyProtection="1">
      <alignment horizontal="center" vertical="center"/>
      <protection hidden="1"/>
    </xf>
    <xf numFmtId="0" fontId="11" fillId="2" borderId="35" xfId="4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6" xfId="0" applyFont="1" applyBorder="1" applyAlignment="1" applyProtection="1">
      <alignment vertical="center"/>
      <protection hidden="1"/>
    </xf>
    <xf numFmtId="0" fontId="11" fillId="0" borderId="0" xfId="4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4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0" fillId="0" borderId="0" xfId="0" quotePrefix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1" fillId="2" borderId="19" xfId="4" applyFont="1" applyFill="1" applyBorder="1" applyAlignment="1" applyProtection="1">
      <alignment horizontal="center" vertical="center"/>
      <protection hidden="1"/>
    </xf>
    <xf numFmtId="0" fontId="10" fillId="0" borderId="30" xfId="4" applyFont="1" applyFill="1" applyBorder="1" applyAlignment="1" applyProtection="1">
      <alignment horizontal="center" vertical="center"/>
      <protection locked="0"/>
    </xf>
    <xf numFmtId="0" fontId="11" fillId="2" borderId="19" xfId="4" applyFont="1" applyFill="1" applyBorder="1" applyAlignment="1" applyProtection="1">
      <alignment horizontal="right" vertical="center"/>
      <protection hidden="1"/>
    </xf>
    <xf numFmtId="1" fontId="11" fillId="2" borderId="19" xfId="4" applyNumberFormat="1" applyFont="1" applyFill="1" applyBorder="1" applyAlignment="1" applyProtection="1">
      <alignment horizontal="center" vertical="center"/>
      <protection hidden="1"/>
    </xf>
    <xf numFmtId="0" fontId="19" fillId="0" borderId="0" xfId="4" applyFont="1" applyAlignment="1" applyProtection="1">
      <alignment vertical="center"/>
      <protection hidden="1"/>
    </xf>
    <xf numFmtId="0" fontId="10" fillId="0" borderId="40" xfId="4" applyFont="1" applyBorder="1" applyAlignment="1" applyProtection="1">
      <alignment horizontal="center" vertical="center"/>
      <protection locked="0"/>
    </xf>
    <xf numFmtId="0" fontId="10" fillId="0" borderId="40" xfId="4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>
      <alignment vertical="center"/>
    </xf>
    <xf numFmtId="0" fontId="10" fillId="0" borderId="36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36" xfId="0" applyFont="1" applyBorder="1" applyAlignment="1" applyProtection="1">
      <alignment vertical="center"/>
      <protection hidden="1"/>
    </xf>
    <xf numFmtId="0" fontId="3" fillId="0" borderId="41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right" vertical="center"/>
      <protection hidden="1"/>
    </xf>
    <xf numFmtId="0" fontId="12" fillId="0" borderId="0" xfId="4" applyFont="1" applyBorder="1" applyAlignment="1" applyProtection="1">
      <alignment horizontal="right" vertical="center"/>
      <protection hidden="1"/>
    </xf>
    <xf numFmtId="0" fontId="11" fillId="0" borderId="0" xfId="4" applyFont="1" applyFill="1" applyBorder="1" applyAlignment="1" applyProtection="1">
      <alignment horizontal="center" vertical="center"/>
      <protection hidden="1"/>
    </xf>
    <xf numFmtId="0" fontId="10" fillId="0" borderId="2" xfId="4" applyFont="1" applyBorder="1" applyAlignment="1" applyProtection="1">
      <alignment horizontal="center" vertical="center"/>
      <protection hidden="1"/>
    </xf>
    <xf numFmtId="0" fontId="12" fillId="0" borderId="3" xfId="4" applyFont="1" applyBorder="1" applyAlignment="1" applyProtection="1">
      <alignment horizontal="left" vertical="center"/>
      <protection hidden="1"/>
    </xf>
    <xf numFmtId="0" fontId="10" fillId="0" borderId="3" xfId="4" applyFont="1" applyBorder="1" applyAlignment="1" applyProtection="1">
      <alignment horizontal="center" vertical="center"/>
      <protection hidden="1"/>
    </xf>
    <xf numFmtId="0" fontId="10" fillId="0" borderId="4" xfId="4" applyFont="1" applyBorder="1" applyAlignment="1" applyProtection="1">
      <alignment horizontal="center" vertical="center"/>
      <protection hidden="1"/>
    </xf>
    <xf numFmtId="0" fontId="10" fillId="0" borderId="5" xfId="4" applyFont="1" applyBorder="1" applyAlignment="1" applyProtection="1">
      <alignment horizontal="center" vertical="center"/>
      <protection hidden="1"/>
    </xf>
    <xf numFmtId="0" fontId="10" fillId="0" borderId="7" xfId="4" applyFont="1" applyBorder="1" applyAlignment="1" applyProtection="1">
      <alignment horizontal="center" vertical="center"/>
      <protection hidden="1"/>
    </xf>
    <xf numFmtId="0" fontId="10" fillId="0" borderId="6" xfId="4" applyFont="1" applyBorder="1" applyAlignment="1" applyProtection="1">
      <alignment horizontal="center" vertical="center"/>
      <protection hidden="1"/>
    </xf>
    <xf numFmtId="0" fontId="10" fillId="0" borderId="8" xfId="3" applyFont="1" applyBorder="1" applyAlignment="1" applyProtection="1">
      <alignment horizontal="center"/>
      <protection hidden="1"/>
    </xf>
    <xf numFmtId="0" fontId="12" fillId="0" borderId="9" xfId="3" applyFont="1" applyBorder="1" applyAlignment="1" applyProtection="1">
      <alignment horizontal="left"/>
      <protection hidden="1"/>
    </xf>
    <xf numFmtId="0" fontId="10" fillId="0" borderId="9" xfId="3" applyFont="1" applyBorder="1" applyAlignment="1" applyProtection="1">
      <alignment horizontal="center"/>
      <protection hidden="1"/>
    </xf>
    <xf numFmtId="0" fontId="10" fillId="0" borderId="10" xfId="3" applyFont="1" applyBorder="1" applyAlignment="1" applyProtection="1">
      <alignment horizontal="center"/>
      <protection hidden="1"/>
    </xf>
    <xf numFmtId="0" fontId="10" fillId="0" borderId="11" xfId="3" applyFont="1" applyBorder="1" applyAlignment="1" applyProtection="1">
      <alignment horizontal="center"/>
      <protection hidden="1"/>
    </xf>
    <xf numFmtId="0" fontId="10" fillId="0" borderId="12" xfId="3" applyFont="1" applyBorder="1" applyAlignment="1" applyProtection="1">
      <alignment horizontal="center"/>
      <protection hidden="1"/>
    </xf>
    <xf numFmtId="0" fontId="10" fillId="0" borderId="13" xfId="3" applyFont="1" applyBorder="1" applyAlignment="1" applyProtection="1">
      <alignment horizontal="center"/>
      <protection hidden="1"/>
    </xf>
    <xf numFmtId="0" fontId="10" fillId="0" borderId="13" xfId="4" applyFont="1" applyBorder="1" applyAlignment="1" applyProtection="1">
      <alignment horizontal="center" vertical="center"/>
      <protection hidden="1"/>
    </xf>
    <xf numFmtId="0" fontId="10" fillId="0" borderId="9" xfId="4" applyFont="1" applyBorder="1" applyAlignment="1" applyProtection="1">
      <alignment horizontal="center" vertical="center"/>
      <protection hidden="1"/>
    </xf>
    <xf numFmtId="0" fontId="10" fillId="0" borderId="10" xfId="4" applyFont="1" applyBorder="1" applyAlignment="1" applyProtection="1">
      <alignment horizontal="center" vertical="center"/>
      <protection hidden="1"/>
    </xf>
    <xf numFmtId="0" fontId="10" fillId="0" borderId="11" xfId="4" applyFont="1" applyBorder="1" applyAlignment="1" applyProtection="1">
      <alignment horizontal="center" vertical="center"/>
      <protection hidden="1"/>
    </xf>
    <xf numFmtId="0" fontId="10" fillId="0" borderId="12" xfId="4" applyFont="1" applyBorder="1" applyAlignment="1" applyProtection="1">
      <alignment horizontal="center" vertical="center"/>
      <protection hidden="1"/>
    </xf>
    <xf numFmtId="0" fontId="10" fillId="0" borderId="26" xfId="4" applyFont="1" applyFill="1" applyBorder="1" applyAlignment="1" applyProtection="1">
      <alignment horizontal="center" vertical="center"/>
      <protection hidden="1"/>
    </xf>
    <xf numFmtId="0" fontId="10" fillId="0" borderId="14" xfId="4" applyFont="1" applyFill="1" applyBorder="1" applyAlignment="1" applyProtection="1">
      <alignment horizontal="center" vertical="center"/>
      <protection hidden="1"/>
    </xf>
    <xf numFmtId="0" fontId="10" fillId="0" borderId="16" xfId="4" applyFont="1" applyBorder="1" applyAlignment="1" applyProtection="1">
      <alignment horizontal="center" vertical="center"/>
      <protection hidden="1"/>
    </xf>
    <xf numFmtId="0" fontId="10" fillId="0" borderId="42" xfId="4" applyFont="1" applyFill="1" applyBorder="1" applyAlignment="1" applyProtection="1">
      <alignment horizontal="center" vertical="center"/>
      <protection hidden="1"/>
    </xf>
    <xf numFmtId="0" fontId="10" fillId="0" borderId="28" xfId="4" applyFont="1" applyFill="1" applyBorder="1" applyAlignment="1" applyProtection="1">
      <alignment horizontal="center" vertical="center"/>
      <protection hidden="1"/>
    </xf>
    <xf numFmtId="0" fontId="12" fillId="0" borderId="15" xfId="4" applyFont="1" applyBorder="1" applyAlignment="1" applyProtection="1">
      <alignment horizontal="left" vertical="center"/>
      <protection hidden="1"/>
    </xf>
    <xf numFmtId="0" fontId="10" fillId="0" borderId="15" xfId="4" applyFont="1" applyBorder="1" applyAlignment="1" applyProtection="1">
      <alignment horizontal="center" vertical="center"/>
      <protection hidden="1"/>
    </xf>
    <xf numFmtId="0" fontId="10" fillId="0" borderId="28" xfId="4" applyFont="1" applyBorder="1" applyAlignment="1" applyProtection="1">
      <alignment vertical="center"/>
      <protection hidden="1"/>
    </xf>
    <xf numFmtId="0" fontId="10" fillId="0" borderId="43" xfId="4" applyFont="1" applyBorder="1" applyAlignment="1" applyProtection="1">
      <alignment vertical="center"/>
      <protection hidden="1"/>
    </xf>
    <xf numFmtId="0" fontId="10" fillId="0" borderId="44" xfId="4" applyFont="1" applyFill="1" applyBorder="1" applyAlignment="1" applyProtection="1">
      <alignment horizontal="center" vertical="center"/>
      <protection hidden="1"/>
    </xf>
    <xf numFmtId="0" fontId="10" fillId="0" borderId="43" xfId="4" applyFont="1" applyFill="1" applyBorder="1" applyAlignment="1" applyProtection="1">
      <alignment horizontal="center" vertical="center"/>
      <protection hidden="1"/>
    </xf>
    <xf numFmtId="0" fontId="10" fillId="0" borderId="17" xfId="4" applyFont="1" applyBorder="1" applyAlignment="1" applyProtection="1">
      <alignment horizontal="center" vertical="center"/>
      <protection hidden="1"/>
    </xf>
    <xf numFmtId="0" fontId="12" fillId="0" borderId="16" xfId="4" applyFont="1" applyBorder="1" applyAlignment="1" applyProtection="1">
      <alignment horizontal="left" vertical="center"/>
      <protection hidden="1"/>
    </xf>
    <xf numFmtId="0" fontId="10" fillId="0" borderId="24" xfId="4" applyFont="1" applyBorder="1" applyAlignment="1" applyProtection="1">
      <alignment horizontal="center" vertical="center"/>
      <protection hidden="1"/>
    </xf>
    <xf numFmtId="0" fontId="10" fillId="0" borderId="23" xfId="4" applyFont="1" applyBorder="1" applyAlignment="1" applyProtection="1">
      <alignment horizontal="center" vertical="center"/>
      <protection hidden="1"/>
    </xf>
    <xf numFmtId="1" fontId="10" fillId="0" borderId="15" xfId="4" applyNumberFormat="1" applyFont="1" applyBorder="1" applyAlignment="1" applyProtection="1">
      <alignment horizontal="center" vertical="center"/>
      <protection hidden="1"/>
    </xf>
    <xf numFmtId="0" fontId="11" fillId="0" borderId="45" xfId="4" applyFont="1" applyFill="1" applyBorder="1" applyAlignment="1" applyProtection="1">
      <alignment horizontal="center" vertical="center"/>
      <protection hidden="1"/>
    </xf>
    <xf numFmtId="0" fontId="10" fillId="0" borderId="46" xfId="4" applyFont="1" applyBorder="1" applyAlignment="1" applyProtection="1">
      <alignment horizontal="center" vertical="center"/>
      <protection hidden="1"/>
    </xf>
    <xf numFmtId="1" fontId="10" fillId="0" borderId="23" xfId="4" applyNumberFormat="1" applyFont="1" applyBorder="1" applyAlignment="1" applyProtection="1">
      <alignment horizontal="center" vertical="center"/>
      <protection hidden="1"/>
    </xf>
    <xf numFmtId="0" fontId="10" fillId="0" borderId="47" xfId="4" applyFont="1" applyBorder="1" applyAlignment="1" applyProtection="1">
      <alignment vertical="center"/>
      <protection hidden="1"/>
    </xf>
    <xf numFmtId="0" fontId="10" fillId="0" borderId="47" xfId="4" applyFont="1" applyFill="1" applyBorder="1" applyAlignment="1" applyProtection="1">
      <alignment horizontal="center" vertical="center"/>
      <protection hidden="1"/>
    </xf>
    <xf numFmtId="1" fontId="10" fillId="0" borderId="48" xfId="4" applyNumberFormat="1" applyFont="1" applyBorder="1" applyAlignment="1" applyProtection="1">
      <alignment horizontal="center" vertical="center"/>
      <protection hidden="1"/>
    </xf>
    <xf numFmtId="0" fontId="10" fillId="0" borderId="27" xfId="4" applyFont="1" applyFill="1" applyBorder="1" applyAlignment="1" applyProtection="1">
      <alignment horizontal="center" vertical="center"/>
      <protection hidden="1"/>
    </xf>
    <xf numFmtId="0" fontId="10" fillId="0" borderId="49" xfId="4" applyFont="1" applyFill="1" applyBorder="1" applyAlignment="1" applyProtection="1">
      <alignment horizontal="center" vertical="center"/>
      <protection hidden="1"/>
    </xf>
    <xf numFmtId="0" fontId="10" fillId="0" borderId="50" xfId="4" applyFont="1" applyBorder="1" applyAlignment="1" applyProtection="1">
      <alignment vertical="center"/>
      <protection hidden="1"/>
    </xf>
    <xf numFmtId="0" fontId="10" fillId="0" borderId="51" xfId="4" applyFont="1" applyBorder="1" applyAlignment="1" applyProtection="1">
      <alignment vertical="center"/>
      <protection hidden="1"/>
    </xf>
    <xf numFmtId="0" fontId="10" fillId="0" borderId="52" xfId="4" applyFont="1" applyFill="1" applyBorder="1" applyAlignment="1" applyProtection="1">
      <alignment horizontal="center" vertical="center"/>
      <protection hidden="1"/>
    </xf>
    <xf numFmtId="0" fontId="10" fillId="0" borderId="31" xfId="4" applyFont="1" applyFill="1" applyBorder="1" applyAlignment="1" applyProtection="1">
      <alignment horizontal="center" vertical="center"/>
      <protection hidden="1"/>
    </xf>
    <xf numFmtId="0" fontId="10" fillId="0" borderId="25" xfId="4" applyFont="1" applyBorder="1" applyAlignment="1" applyProtection="1">
      <alignment vertical="center"/>
      <protection hidden="1"/>
    </xf>
    <xf numFmtId="0" fontId="10" fillId="0" borderId="53" xfId="4" applyFont="1" applyBorder="1" applyAlignment="1" applyProtection="1">
      <alignment vertical="center"/>
      <protection hidden="1"/>
    </xf>
    <xf numFmtId="0" fontId="10" fillId="0" borderId="54" xfId="4" applyFont="1" applyFill="1" applyBorder="1" applyAlignment="1" applyProtection="1">
      <alignment horizontal="center" vertical="center"/>
      <protection hidden="1"/>
    </xf>
    <xf numFmtId="0" fontId="10" fillId="0" borderId="55" xfId="4" applyFont="1" applyFill="1" applyBorder="1" applyAlignment="1" applyProtection="1">
      <alignment horizontal="center" vertical="center"/>
      <protection hidden="1"/>
    </xf>
    <xf numFmtId="1" fontId="10" fillId="0" borderId="18" xfId="4" applyNumberFormat="1" applyFont="1" applyBorder="1" applyAlignment="1" applyProtection="1">
      <alignment horizontal="center" vertical="center"/>
      <protection hidden="1"/>
    </xf>
    <xf numFmtId="0" fontId="10" fillId="0" borderId="39" xfId="4" applyFont="1" applyBorder="1" applyAlignment="1" applyProtection="1">
      <alignment horizontal="center" vertical="center"/>
      <protection locked="0"/>
    </xf>
    <xf numFmtId="1" fontId="10" fillId="0" borderId="23" xfId="4" applyNumberFormat="1" applyFont="1" applyBorder="1" applyAlignment="1" applyProtection="1">
      <alignment horizontal="center" vertical="center"/>
      <protection locked="0"/>
    </xf>
    <xf numFmtId="1" fontId="10" fillId="0" borderId="56" xfId="4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10" fillId="0" borderId="57" xfId="4" applyFont="1" applyBorder="1" applyAlignment="1" applyProtection="1">
      <alignment horizontal="center" vertical="center"/>
      <protection locked="0"/>
    </xf>
    <xf numFmtId="0" fontId="10" fillId="0" borderId="58" xfId="4" applyFont="1" applyBorder="1" applyAlignment="1" applyProtection="1">
      <alignment horizontal="center" vertical="center"/>
      <protection locked="0"/>
    </xf>
    <xf numFmtId="1" fontId="10" fillId="0" borderId="57" xfId="4" applyNumberFormat="1" applyFont="1" applyBorder="1" applyAlignment="1" applyProtection="1">
      <alignment horizontal="center" vertical="center"/>
      <protection locked="0"/>
    </xf>
    <xf numFmtId="1" fontId="10" fillId="0" borderId="58" xfId="4" applyNumberFormat="1" applyFont="1" applyBorder="1" applyAlignment="1" applyProtection="1">
      <alignment horizontal="center" vertical="center"/>
      <protection locked="0"/>
    </xf>
    <xf numFmtId="0" fontId="16" fillId="0" borderId="23" xfId="1" applyFont="1" applyFill="1" applyBorder="1" applyAlignme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7" fillId="0" borderId="0" xfId="2" applyBorder="1" applyAlignment="1" applyProtection="1">
      <alignment vertical="top"/>
      <protection hidden="1"/>
    </xf>
    <xf numFmtId="0" fontId="7" fillId="0" borderId="0" xfId="2" applyAlignment="1" applyProtection="1">
      <alignment vertical="top"/>
      <protection hidden="1"/>
    </xf>
    <xf numFmtId="0" fontId="7" fillId="0" borderId="7" xfId="2" applyBorder="1" applyAlignment="1" applyProtection="1">
      <alignment vertical="top"/>
      <protection hidden="1"/>
    </xf>
    <xf numFmtId="0" fontId="2" fillId="0" borderId="0" xfId="2" applyFont="1" applyBorder="1" applyAlignment="1" applyProtection="1">
      <alignment horizontal="left" vertical="top"/>
      <protection hidden="1"/>
    </xf>
    <xf numFmtId="0" fontId="2" fillId="0" borderId="0" xfId="2" applyFont="1" applyBorder="1" applyAlignment="1" applyProtection="1">
      <alignment horizontal="left" vertical="top" wrapText="1"/>
      <protection hidden="1"/>
    </xf>
    <xf numFmtId="0" fontId="7" fillId="4" borderId="59" xfId="2" applyFill="1" applyBorder="1" applyAlignment="1" applyProtection="1">
      <alignment vertical="top"/>
      <protection hidden="1"/>
    </xf>
    <xf numFmtId="0" fontId="7" fillId="4" borderId="60" xfId="2" applyFill="1" applyBorder="1" applyAlignment="1" applyProtection="1">
      <alignment vertical="top"/>
      <protection hidden="1"/>
    </xf>
    <xf numFmtId="0" fontId="7" fillId="4" borderId="61" xfId="2" applyFill="1" applyBorder="1" applyAlignment="1" applyProtection="1">
      <alignment vertical="top"/>
      <protection hidden="1"/>
    </xf>
    <xf numFmtId="0" fontId="1" fillId="4" borderId="38" xfId="2" applyFont="1" applyFill="1" applyBorder="1" applyAlignment="1" applyProtection="1">
      <alignment vertical="center"/>
      <protection hidden="1"/>
    </xf>
    <xf numFmtId="0" fontId="7" fillId="4" borderId="0" xfId="2" applyFill="1" applyBorder="1" applyAlignment="1" applyProtection="1">
      <alignment vertical="top"/>
      <protection hidden="1"/>
    </xf>
    <xf numFmtId="0" fontId="7" fillId="4" borderId="62" xfId="2" applyFill="1" applyBorder="1" applyAlignment="1" applyProtection="1">
      <alignment vertical="top"/>
      <protection hidden="1"/>
    </xf>
    <xf numFmtId="0" fontId="1" fillId="4" borderId="38" xfId="2" applyFont="1" applyFill="1" applyBorder="1" applyAlignment="1" applyProtection="1">
      <alignment horizontal="left" vertical="top"/>
      <protection hidden="1"/>
    </xf>
    <xf numFmtId="0" fontId="7" fillId="4" borderId="63" xfId="2" applyFill="1" applyBorder="1" applyAlignment="1" applyProtection="1">
      <alignment vertical="top"/>
      <protection hidden="1"/>
    </xf>
    <xf numFmtId="0" fontId="7" fillId="4" borderId="36" xfId="2" applyFill="1" applyBorder="1" applyAlignment="1" applyProtection="1">
      <alignment vertical="top"/>
      <protection hidden="1"/>
    </xf>
    <xf numFmtId="0" fontId="7" fillId="4" borderId="64" xfId="2" applyFill="1" applyBorder="1" applyAlignment="1" applyProtection="1">
      <alignment vertical="top"/>
      <protection hidden="1"/>
    </xf>
    <xf numFmtId="0" fontId="7" fillId="0" borderId="0" xfId="2" applyProtection="1">
      <protection hidden="1"/>
    </xf>
    <xf numFmtId="0" fontId="7" fillId="0" borderId="0" xfId="2" applyBorder="1" applyAlignment="1" applyProtection="1">
      <alignment vertical="top" textRotation="90"/>
      <protection hidden="1"/>
    </xf>
    <xf numFmtId="0" fontId="2" fillId="0" borderId="7" xfId="2" applyFont="1" applyBorder="1" applyAlignment="1" applyProtection="1">
      <alignment horizontal="left" vertical="top"/>
      <protection hidden="1"/>
    </xf>
    <xf numFmtId="0" fontId="6" fillId="0" borderId="0" xfId="2" applyFont="1" applyBorder="1" applyAlignment="1" applyProtection="1">
      <alignment horizontal="left" vertical="top"/>
      <protection hidden="1"/>
    </xf>
    <xf numFmtId="0" fontId="6" fillId="0" borderId="7" xfId="2" applyFont="1" applyBorder="1" applyAlignment="1" applyProtection="1">
      <alignment horizontal="left" vertical="top"/>
      <protection hidden="1"/>
    </xf>
    <xf numFmtId="0" fontId="6" fillId="0" borderId="0" xfId="2" applyFont="1" applyBorder="1" applyAlignment="1" applyProtection="1">
      <alignment vertical="top"/>
      <protection hidden="1"/>
    </xf>
    <xf numFmtId="0" fontId="6" fillId="0" borderId="7" xfId="2" applyFont="1" applyBorder="1" applyAlignment="1" applyProtection="1">
      <alignment vertical="top"/>
      <protection hidden="1"/>
    </xf>
    <xf numFmtId="0" fontId="6" fillId="0" borderId="0" xfId="2" applyFont="1" applyAlignment="1" applyProtection="1">
      <alignment vertical="top"/>
      <protection hidden="1"/>
    </xf>
    <xf numFmtId="0" fontId="3" fillId="0" borderId="0" xfId="2" applyFont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center"/>
      <protection hidden="1"/>
    </xf>
    <xf numFmtId="0" fontId="1" fillId="0" borderId="0" xfId="2" applyFont="1" applyBorder="1" applyAlignment="1" applyProtection="1">
      <alignment horizontal="right" vertical="center"/>
      <protection hidden="1"/>
    </xf>
    <xf numFmtId="0" fontId="7" fillId="0" borderId="36" xfId="2" applyFont="1" applyBorder="1" applyAlignment="1" applyProtection="1">
      <alignment vertical="center"/>
      <protection hidden="1"/>
    </xf>
    <xf numFmtId="0" fontId="7" fillId="0" borderId="36" xfId="2" applyFont="1" applyBorder="1" applyAlignment="1" applyProtection="1">
      <alignment horizontal="center" vertical="center"/>
      <protection hidden="1"/>
    </xf>
    <xf numFmtId="0" fontId="3" fillId="0" borderId="36" xfId="2" applyFont="1" applyBorder="1" applyAlignment="1" applyProtection="1">
      <alignment horizontal="right" vertical="center"/>
      <protection hidden="1"/>
    </xf>
    <xf numFmtId="0" fontId="7" fillId="0" borderId="0" xfId="2" applyFont="1" applyAlignment="1" applyProtection="1">
      <alignment horizontal="left" vertical="center"/>
      <protection hidden="1"/>
    </xf>
    <xf numFmtId="0" fontId="3" fillId="0" borderId="0" xfId="2" applyFont="1" applyBorder="1" applyAlignment="1" applyProtection="1">
      <alignment horizontal="right" vertical="center"/>
      <protection hidden="1"/>
    </xf>
    <xf numFmtId="0" fontId="7" fillId="0" borderId="0" xfId="2" applyBorder="1" applyProtection="1">
      <protection hidden="1"/>
    </xf>
    <xf numFmtId="0" fontId="10" fillId="4" borderId="65" xfId="3" applyFont="1" applyFill="1" applyBorder="1" applyAlignment="1" applyProtection="1">
      <alignment horizontal="center"/>
      <protection hidden="1"/>
    </xf>
    <xf numFmtId="0" fontId="10" fillId="4" borderId="66" xfId="3" applyFont="1" applyFill="1" applyBorder="1" applyAlignment="1" applyProtection="1">
      <alignment horizontal="center"/>
      <protection hidden="1"/>
    </xf>
    <xf numFmtId="0" fontId="10" fillId="4" borderId="67" xfId="3" applyFont="1" applyFill="1" applyBorder="1" applyAlignment="1" applyProtection="1">
      <alignment horizontal="center"/>
      <protection hidden="1"/>
    </xf>
    <xf numFmtId="0" fontId="10" fillId="4" borderId="68" xfId="3" applyFont="1" applyFill="1" applyBorder="1" applyAlignment="1" applyProtection="1">
      <alignment horizontal="center"/>
      <protection hidden="1"/>
    </xf>
    <xf numFmtId="0" fontId="10" fillId="4" borderId="1" xfId="3" applyFont="1" applyFill="1" applyBorder="1" applyAlignment="1" applyProtection="1">
      <alignment horizontal="center"/>
      <protection hidden="1"/>
    </xf>
    <xf numFmtId="1" fontId="10" fillId="4" borderId="23" xfId="3" applyNumberFormat="1" applyFont="1" applyFill="1" applyBorder="1" applyAlignment="1" applyProtection="1">
      <alignment horizontal="center"/>
      <protection hidden="1"/>
    </xf>
    <xf numFmtId="1" fontId="10" fillId="4" borderId="15" xfId="3" applyNumberFormat="1" applyFont="1" applyFill="1" applyBorder="1" applyAlignment="1" applyProtection="1">
      <alignment horizontal="center"/>
      <protection hidden="1"/>
    </xf>
    <xf numFmtId="1" fontId="10" fillId="4" borderId="69" xfId="3" applyNumberFormat="1" applyFont="1" applyFill="1" applyBorder="1" applyAlignment="1" applyProtection="1">
      <alignment horizontal="center"/>
      <protection hidden="1"/>
    </xf>
    <xf numFmtId="1" fontId="10" fillId="4" borderId="70" xfId="3" applyNumberFormat="1" applyFont="1" applyFill="1" applyBorder="1" applyAlignment="1" applyProtection="1">
      <alignment horizontal="center"/>
      <protection hidden="1"/>
    </xf>
    <xf numFmtId="1" fontId="10" fillId="4" borderId="71" xfId="3" applyNumberFormat="1" applyFont="1" applyFill="1" applyBorder="1" applyAlignment="1" applyProtection="1">
      <alignment horizontal="center"/>
      <protection hidden="1"/>
    </xf>
    <xf numFmtId="1" fontId="10" fillId="4" borderId="72" xfId="3" applyNumberFormat="1" applyFont="1" applyFill="1" applyBorder="1" applyAlignment="1" applyProtection="1">
      <alignment horizontal="center"/>
      <protection hidden="1"/>
    </xf>
    <xf numFmtId="1" fontId="10" fillId="4" borderId="58" xfId="3" applyNumberFormat="1" applyFont="1" applyFill="1" applyBorder="1" applyAlignment="1" applyProtection="1">
      <alignment horizontal="center"/>
      <protection hidden="1"/>
    </xf>
    <xf numFmtId="1" fontId="10" fillId="4" borderId="73" xfId="3" applyNumberFormat="1" applyFont="1" applyFill="1" applyBorder="1" applyAlignment="1" applyProtection="1">
      <alignment horizontal="center"/>
      <protection hidden="1"/>
    </xf>
    <xf numFmtId="1" fontId="10" fillId="4" borderId="18" xfId="3" applyNumberFormat="1" applyFont="1" applyFill="1" applyBorder="1" applyAlignment="1" applyProtection="1">
      <alignment horizontal="center"/>
      <protection hidden="1"/>
    </xf>
    <xf numFmtId="0" fontId="12" fillId="4" borderId="74" xfId="2" applyFont="1" applyFill="1" applyBorder="1" applyAlignment="1" applyProtection="1">
      <alignment horizontal="right"/>
      <protection hidden="1"/>
    </xf>
    <xf numFmtId="0" fontId="11" fillId="4" borderId="3" xfId="4" applyFont="1" applyFill="1" applyBorder="1" applyAlignment="1" applyProtection="1">
      <alignment horizontal="center" vertical="center"/>
      <protection hidden="1"/>
    </xf>
    <xf numFmtId="0" fontId="11" fillId="4" borderId="9" xfId="4" applyFont="1" applyFill="1" applyBorder="1" applyAlignment="1" applyProtection="1">
      <alignment horizontal="center" vertical="center"/>
      <protection hidden="1"/>
    </xf>
    <xf numFmtId="0" fontId="12" fillId="0" borderId="29" xfId="2" applyFont="1" applyBorder="1" applyProtection="1">
      <protection hidden="1"/>
    </xf>
    <xf numFmtId="0" fontId="10" fillId="0" borderId="23" xfId="2" applyFont="1" applyBorder="1" applyAlignment="1" applyProtection="1">
      <alignment horizontal="center"/>
      <protection hidden="1"/>
    </xf>
    <xf numFmtId="0" fontId="10" fillId="0" borderId="15" xfId="2" applyFont="1" applyBorder="1" applyAlignment="1" applyProtection="1">
      <alignment horizontal="center"/>
      <protection hidden="1"/>
    </xf>
    <xf numFmtId="0" fontId="10" fillId="0" borderId="16" xfId="2" applyFont="1" applyBorder="1" applyAlignment="1" applyProtection="1">
      <alignment horizontal="center"/>
      <protection hidden="1"/>
    </xf>
    <xf numFmtId="0" fontId="12" fillId="0" borderId="50" xfId="2" applyFont="1" applyBorder="1" applyProtection="1">
      <protection hidden="1"/>
    </xf>
    <xf numFmtId="0" fontId="12" fillId="0" borderId="70" xfId="2" applyFont="1" applyBorder="1" applyAlignment="1" applyProtection="1">
      <alignment horizontal="right"/>
      <protection hidden="1"/>
    </xf>
    <xf numFmtId="0" fontId="12" fillId="0" borderId="51" xfId="2" applyFont="1" applyBorder="1" applyProtection="1">
      <protection hidden="1"/>
    </xf>
    <xf numFmtId="0" fontId="10" fillId="0" borderId="39" xfId="2" applyFont="1" applyBorder="1" applyAlignment="1" applyProtection="1">
      <alignment horizontal="center"/>
      <protection hidden="1"/>
    </xf>
    <xf numFmtId="0" fontId="10" fillId="0" borderId="17" xfId="2" applyFont="1" applyBorder="1" applyAlignment="1" applyProtection="1">
      <alignment horizontal="center"/>
      <protection hidden="1"/>
    </xf>
    <xf numFmtId="1" fontId="11" fillId="0" borderId="27" xfId="2" applyNumberFormat="1" applyFont="1" applyFill="1" applyBorder="1" applyAlignment="1" applyProtection="1">
      <alignment horizontal="center"/>
      <protection hidden="1"/>
    </xf>
    <xf numFmtId="1" fontId="10" fillId="0" borderId="27" xfId="2" applyNumberFormat="1" applyFont="1" applyFill="1" applyBorder="1" applyAlignment="1" applyProtection="1">
      <alignment horizontal="center"/>
      <protection hidden="1"/>
    </xf>
    <xf numFmtId="0" fontId="12" fillId="0" borderId="15" xfId="2" applyFont="1" applyFill="1" applyBorder="1" applyAlignment="1" applyProtection="1">
      <alignment horizontal="center"/>
      <protection hidden="1"/>
    </xf>
    <xf numFmtId="0" fontId="10" fillId="0" borderId="28" xfId="2" applyFont="1" applyBorder="1" applyProtection="1">
      <protection hidden="1"/>
    </xf>
    <xf numFmtId="0" fontId="11" fillId="0" borderId="75" xfId="2" applyFont="1" applyFill="1" applyBorder="1" applyAlignment="1" applyProtection="1">
      <alignment horizontal="center"/>
      <protection hidden="1"/>
    </xf>
    <xf numFmtId="0" fontId="12" fillId="0" borderId="76" xfId="2" applyFont="1" applyBorder="1" applyAlignment="1" applyProtection="1">
      <alignment horizontal="right"/>
      <protection hidden="1"/>
    </xf>
    <xf numFmtId="0" fontId="11" fillId="0" borderId="45" xfId="2" applyFont="1" applyFill="1" applyBorder="1" applyAlignment="1" applyProtection="1">
      <alignment horizontal="center"/>
      <protection hidden="1"/>
    </xf>
    <xf numFmtId="0" fontId="12" fillId="0" borderId="23" xfId="2" applyFont="1" applyBorder="1" applyAlignment="1" applyProtection="1">
      <alignment horizontal="left"/>
      <protection hidden="1"/>
    </xf>
    <xf numFmtId="1" fontId="10" fillId="4" borderId="77" xfId="4" applyNumberFormat="1" applyFont="1" applyFill="1" applyBorder="1" applyAlignment="1" applyProtection="1">
      <alignment horizontal="center" vertical="center"/>
      <protection hidden="1"/>
    </xf>
    <xf numFmtId="1" fontId="10" fillId="4" borderId="78" xfId="4" applyNumberFormat="1" applyFont="1" applyFill="1" applyBorder="1" applyAlignment="1" applyProtection="1">
      <alignment horizontal="center" vertical="center"/>
      <protection hidden="1"/>
    </xf>
    <xf numFmtId="0" fontId="10" fillId="4" borderId="0" xfId="4" applyFont="1" applyFill="1" applyBorder="1" applyAlignment="1" applyProtection="1">
      <alignment horizontal="center" vertical="center"/>
      <protection hidden="1"/>
    </xf>
    <xf numFmtId="1" fontId="10" fillId="4" borderId="0" xfId="4" applyNumberFormat="1" applyFont="1" applyFill="1" applyBorder="1" applyAlignment="1" applyProtection="1">
      <alignment horizontal="center" vertical="center"/>
      <protection hidden="1"/>
    </xf>
    <xf numFmtId="1" fontId="10" fillId="4" borderId="79" xfId="4" applyNumberFormat="1" applyFont="1" applyFill="1" applyBorder="1" applyAlignment="1" applyProtection="1">
      <alignment horizontal="center" vertical="center"/>
      <protection hidden="1"/>
    </xf>
    <xf numFmtId="0" fontId="10" fillId="4" borderId="80" xfId="4" applyFont="1" applyFill="1" applyBorder="1" applyAlignment="1" applyProtection="1">
      <alignment horizontal="center" vertical="center"/>
      <protection hidden="1"/>
    </xf>
    <xf numFmtId="0" fontId="10" fillId="4" borderId="0" xfId="4" applyFont="1" applyFill="1" applyBorder="1" applyAlignment="1" applyProtection="1">
      <alignment horizontal="left" vertical="center"/>
      <protection hidden="1"/>
    </xf>
    <xf numFmtId="1" fontId="10" fillId="4" borderId="0" xfId="4" quotePrefix="1" applyNumberFormat="1" applyFont="1" applyFill="1" applyBorder="1" applyAlignment="1" applyProtection="1">
      <alignment horizontal="left" vertical="center"/>
      <protection hidden="1"/>
    </xf>
    <xf numFmtId="0" fontId="10" fillId="4" borderId="0" xfId="4" applyFont="1" applyFill="1" applyBorder="1" applyAlignment="1" applyProtection="1">
      <alignment vertical="center"/>
      <protection hidden="1"/>
    </xf>
    <xf numFmtId="0" fontId="10" fillId="4" borderId="81" xfId="4" applyFont="1" applyFill="1" applyBorder="1" applyAlignment="1" applyProtection="1">
      <alignment horizontal="center" vertical="center"/>
      <protection hidden="1"/>
    </xf>
    <xf numFmtId="0" fontId="10" fillId="4" borderId="82" xfId="4" applyFont="1" applyFill="1" applyBorder="1" applyAlignment="1" applyProtection="1">
      <alignment horizontal="left" vertical="center"/>
      <protection hidden="1"/>
    </xf>
    <xf numFmtId="0" fontId="10" fillId="4" borderId="82" xfId="4" applyFont="1" applyFill="1" applyBorder="1" applyAlignment="1" applyProtection="1">
      <alignment horizontal="center" vertical="center"/>
      <protection hidden="1"/>
    </xf>
    <xf numFmtId="1" fontId="10" fillId="4" borderId="82" xfId="4" applyNumberFormat="1" applyFont="1" applyFill="1" applyBorder="1" applyAlignment="1" applyProtection="1">
      <alignment horizontal="center" vertical="center"/>
      <protection hidden="1"/>
    </xf>
    <xf numFmtId="1" fontId="10" fillId="4" borderId="83" xfId="4" applyNumberFormat="1" applyFont="1" applyFill="1" applyBorder="1" applyAlignment="1" applyProtection="1">
      <alignment horizontal="center" vertical="center"/>
      <protection hidden="1"/>
    </xf>
    <xf numFmtId="0" fontId="12" fillId="0" borderId="84" xfId="2" applyFont="1" applyBorder="1" applyProtection="1">
      <protection hidden="1"/>
    </xf>
    <xf numFmtId="1" fontId="10" fillId="0" borderId="32" xfId="2" applyNumberFormat="1" applyFont="1" applyFill="1" applyBorder="1" applyAlignment="1" applyProtection="1">
      <alignment horizontal="center"/>
      <protection hidden="1"/>
    </xf>
    <xf numFmtId="0" fontId="11" fillId="4" borderId="85" xfId="4" applyFont="1" applyFill="1" applyBorder="1" applyAlignment="1" applyProtection="1">
      <alignment horizontal="center" vertical="center"/>
      <protection hidden="1"/>
    </xf>
    <xf numFmtId="0" fontId="11" fillId="4" borderId="8" xfId="4" applyFont="1" applyFill="1" applyBorder="1" applyAlignment="1" applyProtection="1">
      <alignment horizontal="center" vertical="center"/>
      <protection hidden="1"/>
    </xf>
    <xf numFmtId="0" fontId="11" fillId="4" borderId="86" xfId="4" applyFont="1" applyFill="1" applyBorder="1" applyAlignment="1" applyProtection="1">
      <alignment horizontal="center" vertical="center"/>
      <protection hidden="1"/>
    </xf>
    <xf numFmtId="1" fontId="10" fillId="4" borderId="56" xfId="3" applyNumberFormat="1" applyFont="1" applyFill="1" applyBorder="1" applyAlignment="1" applyProtection="1">
      <alignment horizontal="center"/>
      <protection hidden="1"/>
    </xf>
    <xf numFmtId="0" fontId="10" fillId="0" borderId="29" xfId="2" applyFont="1" applyBorder="1" applyProtection="1">
      <protection hidden="1"/>
    </xf>
    <xf numFmtId="0" fontId="10" fillId="0" borderId="14" xfId="2" applyFont="1" applyBorder="1" applyProtection="1">
      <protection hidden="1"/>
    </xf>
    <xf numFmtId="0" fontId="10" fillId="0" borderId="50" xfId="2" applyFont="1" applyBorder="1" applyProtection="1">
      <protection hidden="1"/>
    </xf>
    <xf numFmtId="0" fontId="10" fillId="0" borderId="30" xfId="2" applyFont="1" applyBorder="1" applyProtection="1">
      <protection hidden="1"/>
    </xf>
    <xf numFmtId="0" fontId="10" fillId="0" borderId="25" xfId="2" applyFont="1" applyBorder="1" applyProtection="1">
      <protection hidden="1"/>
    </xf>
    <xf numFmtId="165" fontId="10" fillId="4" borderId="0" xfId="0" applyNumberFormat="1" applyFont="1" applyFill="1" applyAlignment="1" applyProtection="1">
      <alignment horizontal="center" vertical="center"/>
      <protection hidden="1"/>
    </xf>
    <xf numFmtId="0" fontId="10" fillId="4" borderId="45" xfId="0" applyFont="1" applyFill="1" applyBorder="1" applyAlignment="1" applyProtection="1">
      <alignment horizontal="center" vertical="center"/>
      <protection hidden="1"/>
    </xf>
    <xf numFmtId="0" fontId="10" fillId="4" borderId="87" xfId="0" applyFont="1" applyFill="1" applyBorder="1" applyAlignment="1" applyProtection="1">
      <alignment horizontal="center" vertical="center"/>
      <protection hidden="1"/>
    </xf>
    <xf numFmtId="0" fontId="10" fillId="4" borderId="88" xfId="0" applyNumberFormat="1" applyFont="1" applyFill="1" applyBorder="1" applyAlignment="1" applyProtection="1">
      <alignment horizontal="left" vertical="center"/>
      <protection hidden="1"/>
    </xf>
    <xf numFmtId="0" fontId="10" fillId="4" borderId="50" xfId="0" applyFont="1" applyFill="1" applyBorder="1" applyAlignment="1" applyProtection="1">
      <alignment horizontal="center" vertical="center"/>
      <protection hidden="1"/>
    </xf>
    <xf numFmtId="0" fontId="10" fillId="4" borderId="28" xfId="0" applyNumberFormat="1" applyFont="1" applyFill="1" applyBorder="1" applyAlignment="1" applyProtection="1">
      <alignment horizontal="left" vertical="center"/>
      <protection hidden="1"/>
    </xf>
    <xf numFmtId="0" fontId="10" fillId="4" borderId="89" xfId="0" applyNumberFormat="1" applyFont="1" applyFill="1" applyBorder="1" applyAlignment="1" applyProtection="1">
      <alignment horizontal="left" vertical="center"/>
      <protection hidden="1"/>
    </xf>
    <xf numFmtId="0" fontId="10" fillId="4" borderId="89" xfId="0" applyNumberFormat="1" applyFont="1" applyFill="1" applyBorder="1" applyAlignment="1" applyProtection="1">
      <alignment horizontal="center" vertical="center"/>
      <protection hidden="1"/>
    </xf>
    <xf numFmtId="0" fontId="10" fillId="4" borderId="42" xfId="0" applyNumberFormat="1" applyFont="1" applyFill="1" applyBorder="1" applyAlignment="1" applyProtection="1">
      <alignment horizontal="left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1" fillId="4" borderId="19" xfId="4" applyFont="1" applyFill="1" applyBorder="1" applyAlignment="1" applyProtection="1">
      <alignment horizontal="center" vertical="center"/>
      <protection hidden="1"/>
    </xf>
    <xf numFmtId="0" fontId="11" fillId="4" borderId="90" xfId="4" applyFont="1" applyFill="1" applyBorder="1" applyAlignment="1" applyProtection="1">
      <alignment horizontal="center" vertical="center"/>
      <protection hidden="1"/>
    </xf>
    <xf numFmtId="1" fontId="10" fillId="4" borderId="71" xfId="4" applyNumberFormat="1" applyFont="1" applyFill="1" applyBorder="1" applyAlignment="1" applyProtection="1">
      <alignment horizontal="center" vertical="center"/>
      <protection hidden="1"/>
    </xf>
    <xf numFmtId="1" fontId="10" fillId="4" borderId="18" xfId="4" applyNumberFormat="1" applyFont="1" applyFill="1" applyBorder="1" applyAlignment="1" applyProtection="1">
      <alignment horizontal="center" vertical="center"/>
      <protection hidden="1"/>
    </xf>
    <xf numFmtId="1" fontId="10" fillId="4" borderId="72" xfId="4" applyNumberFormat="1" applyFont="1" applyFill="1" applyBorder="1" applyAlignment="1" applyProtection="1">
      <alignment horizontal="center" vertical="center"/>
      <protection hidden="1"/>
    </xf>
    <xf numFmtId="1" fontId="10" fillId="4" borderId="73" xfId="4" applyNumberFormat="1" applyFont="1" applyFill="1" applyBorder="1" applyAlignment="1" applyProtection="1">
      <alignment horizontal="center" vertical="center"/>
      <protection hidden="1"/>
    </xf>
    <xf numFmtId="1" fontId="10" fillId="4" borderId="58" xfId="4" applyNumberFormat="1" applyFont="1" applyFill="1" applyBorder="1" applyAlignment="1" applyProtection="1">
      <alignment horizontal="center" vertical="center"/>
      <protection hidden="1"/>
    </xf>
    <xf numFmtId="1" fontId="10" fillId="4" borderId="56" xfId="4" applyNumberFormat="1" applyFont="1" applyFill="1" applyBorder="1" applyAlignment="1" applyProtection="1">
      <alignment horizontal="center" vertical="center"/>
      <protection hidden="1"/>
    </xf>
    <xf numFmtId="1" fontId="10" fillId="4" borderId="91" xfId="4" applyNumberFormat="1" applyFont="1" applyFill="1" applyBorder="1" applyAlignment="1" applyProtection="1">
      <alignment horizontal="center" vertical="center"/>
      <protection hidden="1"/>
    </xf>
    <xf numFmtId="1" fontId="10" fillId="4" borderId="57" xfId="3" applyNumberFormat="1" applyFont="1" applyFill="1" applyBorder="1" applyAlignment="1" applyProtection="1">
      <alignment horizontal="center"/>
      <protection hidden="1"/>
    </xf>
    <xf numFmtId="1" fontId="10" fillId="4" borderId="92" xfId="3" applyNumberFormat="1" applyFont="1" applyFill="1" applyBorder="1" applyAlignment="1" applyProtection="1">
      <alignment horizontal="center"/>
      <protection hidden="1"/>
    </xf>
    <xf numFmtId="0" fontId="11" fillId="4" borderId="86" xfId="4" applyFont="1" applyFill="1" applyBorder="1" applyAlignment="1" applyProtection="1">
      <alignment vertical="center"/>
      <protection hidden="1"/>
    </xf>
    <xf numFmtId="0" fontId="17" fillId="4" borderId="86" xfId="4" applyFont="1" applyFill="1" applyBorder="1" applyAlignment="1" applyProtection="1">
      <alignment vertical="center"/>
      <protection hidden="1"/>
    </xf>
    <xf numFmtId="0" fontId="10" fillId="4" borderId="30" xfId="0" applyFont="1" applyFill="1" applyBorder="1" applyProtection="1">
      <protection hidden="1"/>
    </xf>
    <xf numFmtId="0" fontId="10" fillId="4" borderId="29" xfId="0" applyFont="1" applyFill="1" applyBorder="1" applyProtection="1">
      <protection hidden="1"/>
    </xf>
    <xf numFmtId="0" fontId="10" fillId="4" borderId="26" xfId="0" applyFont="1" applyFill="1" applyBorder="1" applyAlignment="1" applyProtection="1">
      <alignment horizontal="center"/>
      <protection hidden="1"/>
    </xf>
    <xf numFmtId="1" fontId="10" fillId="4" borderId="27" xfId="0" applyNumberFormat="1" applyFont="1" applyFill="1" applyBorder="1" applyAlignment="1" applyProtection="1">
      <alignment horizontal="center"/>
      <protection hidden="1"/>
    </xf>
    <xf numFmtId="0" fontId="10" fillId="4" borderId="25" xfId="0" applyFont="1" applyFill="1" applyBorder="1" applyProtection="1">
      <protection hidden="1"/>
    </xf>
    <xf numFmtId="0" fontId="10" fillId="4" borderId="50" xfId="0" applyFont="1" applyFill="1" applyBorder="1" applyProtection="1">
      <protection hidden="1"/>
    </xf>
    <xf numFmtId="0" fontId="10" fillId="4" borderId="42" xfId="0" applyFont="1" applyFill="1" applyBorder="1" applyAlignment="1" applyProtection="1">
      <alignment horizontal="center"/>
      <protection hidden="1"/>
    </xf>
    <xf numFmtId="0" fontId="11" fillId="4" borderId="86" xfId="4" applyFont="1" applyFill="1" applyBorder="1" applyAlignment="1" applyProtection="1">
      <alignment horizontal="right" vertical="center"/>
      <protection hidden="1"/>
    </xf>
    <xf numFmtId="0" fontId="11" fillId="4" borderId="85" xfId="4" applyFont="1" applyFill="1" applyBorder="1" applyAlignment="1" applyProtection="1">
      <alignment horizontal="right" vertical="center"/>
      <protection hidden="1"/>
    </xf>
    <xf numFmtId="0" fontId="11" fillId="4" borderId="13" xfId="4" applyFont="1" applyFill="1" applyBorder="1" applyAlignment="1" applyProtection="1">
      <alignment horizontal="center" vertical="center"/>
      <protection hidden="1"/>
    </xf>
    <xf numFmtId="0" fontId="11" fillId="4" borderId="93" xfId="4" applyFont="1" applyFill="1" applyBorder="1" applyAlignment="1" applyProtection="1">
      <alignment horizontal="center" vertical="center"/>
      <protection hidden="1"/>
    </xf>
    <xf numFmtId="0" fontId="11" fillId="4" borderId="94" xfId="4" applyFont="1" applyFill="1" applyBorder="1" applyAlignment="1" applyProtection="1">
      <alignment horizontal="center" vertical="center"/>
      <protection hidden="1"/>
    </xf>
    <xf numFmtId="0" fontId="18" fillId="4" borderId="95" xfId="4" applyFont="1" applyFill="1" applyBorder="1" applyAlignment="1" applyProtection="1">
      <alignment horizontal="left" vertical="center"/>
      <protection hidden="1"/>
    </xf>
    <xf numFmtId="0" fontId="10" fillId="4" borderId="96" xfId="4" applyFont="1" applyFill="1" applyBorder="1" applyAlignment="1" applyProtection="1">
      <alignment horizontal="center" vertical="center"/>
      <protection hidden="1"/>
    </xf>
    <xf numFmtId="0" fontId="18" fillId="4" borderId="86" xfId="4" applyFont="1" applyFill="1" applyBorder="1" applyAlignment="1" applyProtection="1">
      <alignment horizontal="left" vertical="center"/>
      <protection hidden="1"/>
    </xf>
    <xf numFmtId="0" fontId="10" fillId="4" borderId="85" xfId="4" applyFont="1" applyFill="1" applyBorder="1" applyAlignment="1" applyProtection="1">
      <alignment horizontal="center" vertical="center"/>
      <protection hidden="1"/>
    </xf>
    <xf numFmtId="0" fontId="18" fillId="4" borderId="97" xfId="4" applyFont="1" applyFill="1" applyBorder="1" applyAlignment="1" applyProtection="1">
      <alignment horizontal="left" vertical="center"/>
      <protection hidden="1"/>
    </xf>
    <xf numFmtId="0" fontId="10" fillId="4" borderId="98" xfId="4" applyFont="1" applyFill="1" applyBorder="1" applyAlignment="1" applyProtection="1">
      <alignment horizontal="center" vertical="center"/>
      <protection hidden="1"/>
    </xf>
    <xf numFmtId="0" fontId="10" fillId="4" borderId="41" xfId="4" applyFont="1" applyFill="1" applyBorder="1" applyAlignment="1" applyProtection="1">
      <alignment horizontal="center" vertical="center"/>
      <protection hidden="1"/>
    </xf>
    <xf numFmtId="0" fontId="23" fillId="0" borderId="0" xfId="4" applyFont="1" applyAlignment="1" applyProtection="1">
      <alignment vertical="center"/>
      <protection hidden="1"/>
    </xf>
    <xf numFmtId="0" fontId="23" fillId="0" borderId="0" xfId="4" applyFont="1" applyAlignment="1" applyProtection="1">
      <alignment horizontal="center" vertical="center"/>
      <protection hidden="1"/>
    </xf>
    <xf numFmtId="0" fontId="24" fillId="0" borderId="0" xfId="4" applyFont="1" applyAlignment="1" applyProtection="1">
      <alignment horizontal="center" vertical="center"/>
      <protection hidden="1"/>
    </xf>
    <xf numFmtId="0" fontId="24" fillId="0" borderId="0" xfId="4" applyFont="1" applyAlignment="1" applyProtection="1">
      <alignment vertical="center"/>
      <protection hidden="1"/>
    </xf>
    <xf numFmtId="164" fontId="7" fillId="0" borderId="41" xfId="2" applyNumberFormat="1" applyBorder="1" applyAlignment="1" applyProtection="1">
      <alignment horizontal="center" vertical="top"/>
      <protection locked="0"/>
    </xf>
    <xf numFmtId="0" fontId="7" fillId="0" borderId="41" xfId="2" applyBorder="1" applyAlignment="1" applyProtection="1">
      <alignment horizontal="center" vertical="top"/>
      <protection locked="0"/>
    </xf>
    <xf numFmtId="1" fontId="11" fillId="4" borderId="26" xfId="4" applyNumberFormat="1" applyFont="1" applyFill="1" applyBorder="1" applyAlignment="1" applyProtection="1">
      <alignment horizontal="center" vertical="center"/>
      <protection hidden="1"/>
    </xf>
    <xf numFmtId="1" fontId="11" fillId="4" borderId="41" xfId="4" applyNumberFormat="1" applyFont="1" applyFill="1" applyBorder="1" applyAlignment="1" applyProtection="1">
      <alignment horizontal="center" vertical="center"/>
      <protection hidden="1"/>
    </xf>
    <xf numFmtId="0" fontId="11" fillId="4" borderId="15" xfId="4" applyFont="1" applyFill="1" applyBorder="1" applyAlignment="1" applyProtection="1">
      <alignment horizontal="center" vertical="center"/>
      <protection hidden="1"/>
    </xf>
    <xf numFmtId="0" fontId="11" fillId="4" borderId="23" xfId="4" applyFont="1" applyFill="1" applyBorder="1" applyAlignment="1" applyProtection="1">
      <alignment horizontal="center" vertical="center"/>
      <protection hidden="1"/>
    </xf>
    <xf numFmtId="0" fontId="11" fillId="4" borderId="70" xfId="4" applyFont="1" applyFill="1" applyBorder="1" applyAlignment="1" applyProtection="1">
      <alignment horizontal="center" vertical="center"/>
      <protection hidden="1"/>
    </xf>
    <xf numFmtId="0" fontId="11" fillId="4" borderId="138" xfId="4" applyFont="1" applyFill="1" applyBorder="1" applyAlignment="1" applyProtection="1">
      <alignment horizontal="center" vertical="center"/>
      <protection hidden="1"/>
    </xf>
    <xf numFmtId="0" fontId="11" fillId="4" borderId="86" xfId="4" applyFont="1" applyFill="1" applyBorder="1" applyAlignment="1" applyProtection="1">
      <alignment horizontal="right" vertical="center"/>
      <protection hidden="1"/>
    </xf>
    <xf numFmtId="0" fontId="11" fillId="4" borderId="85" xfId="4" applyFont="1" applyFill="1" applyBorder="1" applyAlignment="1" applyProtection="1">
      <alignment horizontal="right" vertical="center"/>
      <protection hidden="1"/>
    </xf>
    <xf numFmtId="0" fontId="11" fillId="4" borderId="107" xfId="4" applyFont="1" applyFill="1" applyBorder="1" applyAlignment="1" applyProtection="1">
      <alignment horizontal="right" vertical="center"/>
      <protection hidden="1"/>
    </xf>
    <xf numFmtId="0" fontId="12" fillId="0" borderId="85" xfId="2" applyFont="1" applyFill="1" applyBorder="1" applyAlignment="1" applyProtection="1">
      <alignment horizontal="left"/>
      <protection hidden="1"/>
    </xf>
    <xf numFmtId="0" fontId="12" fillId="0" borderId="13" xfId="2" applyFont="1" applyFill="1" applyBorder="1" applyAlignment="1" applyProtection="1">
      <alignment horizontal="left"/>
      <protection hidden="1"/>
    </xf>
    <xf numFmtId="0" fontId="11" fillId="2" borderId="86" xfId="4" applyFont="1" applyFill="1" applyBorder="1" applyAlignment="1" applyProtection="1">
      <alignment horizontal="center" vertical="center"/>
      <protection hidden="1"/>
    </xf>
    <xf numFmtId="0" fontId="11" fillId="2" borderId="85" xfId="4" applyFont="1" applyFill="1" applyBorder="1" applyAlignment="1" applyProtection="1">
      <alignment horizontal="center" vertical="center"/>
      <protection hidden="1"/>
    </xf>
    <xf numFmtId="0" fontId="15" fillId="4" borderId="148" xfId="4" applyFont="1" applyFill="1" applyBorder="1" applyAlignment="1" applyProtection="1">
      <alignment horizontal="left" vertical="center"/>
      <protection hidden="1"/>
    </xf>
    <xf numFmtId="0" fontId="15" fillId="4" borderId="77" xfId="4" applyFont="1" applyFill="1" applyBorder="1" applyAlignment="1" applyProtection="1">
      <alignment horizontal="left" vertical="center"/>
      <protection hidden="1"/>
    </xf>
    <xf numFmtId="0" fontId="15" fillId="4" borderId="80" xfId="4" applyFont="1" applyFill="1" applyBorder="1" applyAlignment="1" applyProtection="1">
      <alignment horizontal="left" vertical="center"/>
      <protection hidden="1"/>
    </xf>
    <xf numFmtId="0" fontId="15" fillId="4" borderId="0" xfId="4" applyFont="1" applyFill="1" applyBorder="1" applyAlignment="1" applyProtection="1">
      <alignment horizontal="left" vertical="center"/>
      <protection hidden="1"/>
    </xf>
    <xf numFmtId="0" fontId="11" fillId="4" borderId="141" xfId="4" applyFont="1" applyFill="1" applyBorder="1" applyAlignment="1" applyProtection="1">
      <alignment horizontal="center" vertical="center"/>
      <protection hidden="1"/>
    </xf>
    <xf numFmtId="0" fontId="11" fillId="4" borderId="142" xfId="4" applyFont="1" applyFill="1" applyBorder="1" applyAlignment="1" applyProtection="1">
      <alignment horizontal="center" vertical="center"/>
      <protection hidden="1"/>
    </xf>
    <xf numFmtId="0" fontId="11" fillId="4" borderId="17" xfId="4" applyFont="1" applyFill="1" applyBorder="1" applyAlignment="1" applyProtection="1">
      <alignment horizontal="center" vertical="center"/>
      <protection hidden="1"/>
    </xf>
    <xf numFmtId="0" fontId="11" fillId="4" borderId="39" xfId="4" applyFont="1" applyFill="1" applyBorder="1" applyAlignment="1" applyProtection="1">
      <alignment horizontal="center" vertical="center"/>
      <protection hidden="1"/>
    </xf>
    <xf numFmtId="0" fontId="11" fillId="4" borderId="143" xfId="4" applyFont="1" applyFill="1" applyBorder="1" applyAlignment="1" applyProtection="1">
      <alignment horizontal="center" vertical="center"/>
      <protection hidden="1"/>
    </xf>
    <xf numFmtId="0" fontId="11" fillId="2" borderId="99" xfId="4" applyFont="1" applyFill="1" applyBorder="1" applyAlignment="1" applyProtection="1">
      <alignment horizontal="center" vertical="center"/>
      <protection hidden="1"/>
    </xf>
    <xf numFmtId="0" fontId="11" fillId="2" borderId="34" xfId="4" applyFont="1" applyFill="1" applyBorder="1" applyAlignment="1" applyProtection="1">
      <alignment horizontal="center" vertical="center"/>
      <protection hidden="1"/>
    </xf>
    <xf numFmtId="0" fontId="12" fillId="2" borderId="144" xfId="2" applyFont="1" applyFill="1" applyBorder="1" applyAlignment="1" applyProtection="1">
      <alignment horizontal="center"/>
      <protection hidden="1"/>
    </xf>
    <xf numFmtId="0" fontId="12" fillId="2" borderId="145" xfId="2" applyFont="1" applyFill="1" applyBorder="1" applyAlignment="1" applyProtection="1">
      <alignment horizontal="center"/>
      <protection hidden="1"/>
    </xf>
    <xf numFmtId="0" fontId="11" fillId="4" borderId="16" xfId="4" applyFont="1" applyFill="1" applyBorder="1" applyAlignment="1" applyProtection="1">
      <alignment horizontal="center" vertical="center"/>
      <protection hidden="1"/>
    </xf>
    <xf numFmtId="0" fontId="11" fillId="4" borderId="24" xfId="4" applyFont="1" applyFill="1" applyBorder="1" applyAlignment="1" applyProtection="1">
      <alignment horizontal="center" vertical="center"/>
      <protection hidden="1"/>
    </xf>
    <xf numFmtId="0" fontId="11" fillId="4" borderId="146" xfId="4" applyFont="1" applyFill="1" applyBorder="1" applyAlignment="1" applyProtection="1">
      <alignment horizontal="center" vertical="center"/>
      <protection hidden="1"/>
    </xf>
    <xf numFmtId="0" fontId="11" fillId="4" borderId="147" xfId="4" applyFont="1" applyFill="1" applyBorder="1" applyAlignment="1" applyProtection="1">
      <alignment horizontal="center" vertical="center"/>
      <protection hidden="1"/>
    </xf>
    <xf numFmtId="0" fontId="11" fillId="4" borderId="42" xfId="4" applyFont="1" applyFill="1" applyBorder="1" applyAlignment="1" applyProtection="1">
      <alignment horizontal="center" vertical="center"/>
      <protection hidden="1"/>
    </xf>
    <xf numFmtId="0" fontId="11" fillId="4" borderId="46" xfId="4" applyFont="1" applyFill="1" applyBorder="1" applyAlignment="1" applyProtection="1">
      <alignment horizontal="center" vertical="center"/>
      <protection hidden="1"/>
    </xf>
    <xf numFmtId="0" fontId="12" fillId="0" borderId="139" xfId="2" applyFont="1" applyBorder="1" applyAlignment="1" applyProtection="1">
      <alignment horizontal="center" wrapText="1"/>
      <protection hidden="1"/>
    </xf>
    <xf numFmtId="0" fontId="12" fillId="0" borderId="14" xfId="2" applyFont="1" applyBorder="1" applyAlignment="1" applyProtection="1">
      <alignment horizontal="center" wrapText="1"/>
      <protection hidden="1"/>
    </xf>
    <xf numFmtId="0" fontId="11" fillId="4" borderId="66" xfId="4" applyFont="1" applyFill="1" applyBorder="1" applyAlignment="1" applyProtection="1">
      <alignment horizontal="center" vertical="center"/>
      <protection hidden="1"/>
    </xf>
    <xf numFmtId="0" fontId="11" fillId="4" borderId="140" xfId="4" applyFont="1" applyFill="1" applyBorder="1" applyAlignment="1" applyProtection="1">
      <alignment horizontal="center" vertical="center"/>
      <protection hidden="1"/>
    </xf>
    <xf numFmtId="0" fontId="11" fillId="4" borderId="67" xfId="4" applyFont="1" applyFill="1" applyBorder="1" applyAlignment="1" applyProtection="1">
      <alignment horizontal="center" vertical="center"/>
      <protection hidden="1"/>
    </xf>
    <xf numFmtId="0" fontId="11" fillId="4" borderId="136" xfId="4" applyFont="1" applyFill="1" applyBorder="1" applyAlignment="1" applyProtection="1">
      <alignment horizontal="center" vertical="center"/>
      <protection hidden="1"/>
    </xf>
    <xf numFmtId="0" fontId="11" fillId="4" borderId="21" xfId="4" applyFont="1" applyFill="1" applyBorder="1" applyAlignment="1" applyProtection="1">
      <alignment horizontal="center" vertical="center"/>
      <protection hidden="1"/>
    </xf>
    <xf numFmtId="0" fontId="11" fillId="4" borderId="137" xfId="4" applyFont="1" applyFill="1" applyBorder="1" applyAlignment="1" applyProtection="1">
      <alignment horizontal="center" vertical="center"/>
      <protection hidden="1"/>
    </xf>
    <xf numFmtId="0" fontId="11" fillId="4" borderId="32" xfId="4" applyFont="1" applyFill="1" applyBorder="1" applyAlignment="1" applyProtection="1">
      <alignment horizontal="center" vertical="center"/>
      <protection hidden="1"/>
    </xf>
    <xf numFmtId="0" fontId="1" fillId="4" borderId="110" xfId="2" applyFont="1" applyFill="1" applyBorder="1" applyAlignment="1" applyProtection="1">
      <alignment horizontal="center" vertical="center"/>
      <protection hidden="1"/>
    </xf>
    <xf numFmtId="0" fontId="1" fillId="4" borderId="111" xfId="2" applyFont="1" applyFill="1" applyBorder="1" applyAlignment="1" applyProtection="1">
      <alignment horizontal="center" vertical="center"/>
      <protection hidden="1"/>
    </xf>
    <xf numFmtId="0" fontId="1" fillId="4" borderId="112" xfId="2" applyFont="1" applyFill="1" applyBorder="1" applyAlignment="1" applyProtection="1">
      <alignment horizontal="center" vertical="center"/>
      <protection hidden="1"/>
    </xf>
    <xf numFmtId="0" fontId="6" fillId="4" borderId="113" xfId="2" applyFont="1" applyFill="1" applyBorder="1" applyAlignment="1" applyProtection="1">
      <alignment horizontal="left" vertical="center"/>
      <protection hidden="1"/>
    </xf>
    <xf numFmtId="0" fontId="6" fillId="4" borderId="114" xfId="2" applyFont="1" applyFill="1" applyBorder="1" applyAlignment="1" applyProtection="1">
      <alignment horizontal="left" vertical="center"/>
      <protection hidden="1"/>
    </xf>
    <xf numFmtId="0" fontId="6" fillId="4" borderId="115" xfId="2" applyFont="1" applyFill="1" applyBorder="1" applyAlignment="1" applyProtection="1">
      <alignment horizontal="left" vertical="center"/>
      <protection hidden="1"/>
    </xf>
    <xf numFmtId="0" fontId="10" fillId="0" borderId="116" xfId="2" applyFont="1" applyFill="1" applyBorder="1" applyAlignment="1" applyProtection="1">
      <alignment horizontal="center" vertical="center"/>
      <protection hidden="1"/>
    </xf>
    <xf numFmtId="0" fontId="10" fillId="0" borderId="117" xfId="2" applyFont="1" applyFill="1" applyBorder="1" applyAlignment="1" applyProtection="1">
      <alignment horizontal="center" vertical="center"/>
      <protection hidden="1"/>
    </xf>
    <xf numFmtId="0" fontId="6" fillId="4" borderId="118" xfId="2" applyFont="1" applyFill="1" applyBorder="1" applyAlignment="1" applyProtection="1">
      <alignment horizontal="left" vertical="center"/>
      <protection hidden="1"/>
    </xf>
    <xf numFmtId="0" fontId="6" fillId="4" borderId="37" xfId="2" applyFont="1" applyFill="1" applyBorder="1" applyAlignment="1" applyProtection="1">
      <alignment horizontal="left" vertical="center"/>
      <protection hidden="1"/>
    </xf>
    <xf numFmtId="0" fontId="6" fillId="4" borderId="119" xfId="2" applyFont="1" applyFill="1" applyBorder="1" applyAlignment="1" applyProtection="1">
      <alignment horizontal="left" vertical="center"/>
      <protection hidden="1"/>
    </xf>
    <xf numFmtId="0" fontId="10" fillId="0" borderId="120" xfId="4" applyFont="1" applyFill="1" applyBorder="1" applyAlignment="1" applyProtection="1">
      <alignment horizontal="center" vertical="center"/>
      <protection hidden="1"/>
    </xf>
    <xf numFmtId="0" fontId="10" fillId="0" borderId="121" xfId="4" applyFont="1" applyFill="1" applyBorder="1" applyAlignment="1" applyProtection="1">
      <alignment horizontal="center" vertical="center"/>
      <protection hidden="1"/>
    </xf>
    <xf numFmtId="0" fontId="12" fillId="0" borderId="0" xfId="4" applyFont="1" applyBorder="1" applyAlignment="1" applyProtection="1">
      <alignment horizontal="center" vertical="center"/>
      <protection hidden="1"/>
    </xf>
    <xf numFmtId="0" fontId="6" fillId="4" borderId="122" xfId="2" applyFont="1" applyFill="1" applyBorder="1" applyAlignment="1" applyProtection="1">
      <alignment horizontal="left" vertical="center"/>
      <protection hidden="1"/>
    </xf>
    <xf numFmtId="0" fontId="6" fillId="4" borderId="123" xfId="2" applyFont="1" applyFill="1" applyBorder="1" applyAlignment="1" applyProtection="1">
      <alignment horizontal="left" vertical="center"/>
      <protection hidden="1"/>
    </xf>
    <xf numFmtId="0" fontId="6" fillId="4" borderId="124" xfId="2" applyFont="1" applyFill="1" applyBorder="1" applyAlignment="1" applyProtection="1">
      <alignment horizontal="left" vertical="center"/>
      <protection hidden="1"/>
    </xf>
    <xf numFmtId="0" fontId="10" fillId="0" borderId="125" xfId="4" applyFont="1" applyFill="1" applyBorder="1" applyAlignment="1" applyProtection="1">
      <alignment horizontal="center" vertical="center"/>
      <protection hidden="1"/>
    </xf>
    <xf numFmtId="0" fontId="10" fillId="0" borderId="126" xfId="4" applyFont="1" applyFill="1" applyBorder="1" applyAlignment="1" applyProtection="1">
      <alignment horizontal="center" vertical="center"/>
      <protection hidden="1"/>
    </xf>
    <xf numFmtId="0" fontId="11" fillId="4" borderId="86" xfId="4" applyFont="1" applyFill="1" applyBorder="1" applyAlignment="1" applyProtection="1">
      <alignment horizontal="left" vertical="center"/>
      <protection hidden="1"/>
    </xf>
    <xf numFmtId="0" fontId="11" fillId="4" borderId="85" xfId="4" applyFont="1" applyFill="1" applyBorder="1" applyAlignment="1" applyProtection="1">
      <alignment horizontal="left" vertical="center"/>
      <protection hidden="1"/>
    </xf>
    <xf numFmtId="0" fontId="11" fillId="4" borderId="107" xfId="4" applyFont="1" applyFill="1" applyBorder="1" applyAlignment="1" applyProtection="1">
      <alignment horizontal="left" vertical="center"/>
      <protection hidden="1"/>
    </xf>
    <xf numFmtId="0" fontId="11" fillId="4" borderId="97" xfId="4" applyFont="1" applyFill="1" applyBorder="1" applyAlignment="1" applyProtection="1">
      <alignment horizontal="center" vertical="center"/>
      <protection hidden="1"/>
    </xf>
    <xf numFmtId="0" fontId="11" fillId="4" borderId="131" xfId="4" applyFont="1" applyFill="1" applyBorder="1" applyAlignment="1" applyProtection="1">
      <alignment horizontal="center" vertical="center"/>
      <protection hidden="1"/>
    </xf>
    <xf numFmtId="0" fontId="11" fillId="4" borderId="129" xfId="4" applyFont="1" applyFill="1" applyBorder="1" applyAlignment="1" applyProtection="1">
      <alignment horizontal="right" vertical="center"/>
      <protection hidden="1"/>
    </xf>
    <xf numFmtId="0" fontId="11" fillId="4" borderId="98" xfId="4" applyFont="1" applyFill="1" applyBorder="1" applyAlignment="1" applyProtection="1">
      <alignment horizontal="right" vertical="center"/>
      <protection hidden="1"/>
    </xf>
    <xf numFmtId="0" fontId="11" fillId="4" borderId="132" xfId="4" applyFont="1" applyFill="1" applyBorder="1" applyAlignment="1" applyProtection="1">
      <alignment horizontal="right" vertical="center"/>
      <protection hidden="1"/>
    </xf>
    <xf numFmtId="0" fontId="11" fillId="4" borderId="99" xfId="4" applyFont="1" applyFill="1" applyBorder="1" applyAlignment="1" applyProtection="1">
      <alignment horizontal="center" vertical="center" wrapText="1"/>
      <protection hidden="1"/>
    </xf>
    <xf numFmtId="0" fontId="11" fillId="4" borderId="20" xfId="4" applyFont="1" applyFill="1" applyBorder="1" applyAlignment="1" applyProtection="1">
      <alignment horizontal="center" vertical="center" wrapText="1"/>
      <protection hidden="1"/>
    </xf>
    <xf numFmtId="0" fontId="11" fillId="4" borderId="133" xfId="4" applyFont="1" applyFill="1" applyBorder="1" applyAlignment="1" applyProtection="1">
      <alignment horizontal="center" vertical="center" wrapText="1"/>
      <protection hidden="1"/>
    </xf>
    <xf numFmtId="0" fontId="11" fillId="4" borderId="36" xfId="4" applyFont="1" applyFill="1" applyBorder="1" applyAlignment="1" applyProtection="1">
      <alignment horizontal="center" vertical="center" wrapText="1"/>
      <protection hidden="1"/>
    </xf>
    <xf numFmtId="0" fontId="10" fillId="2" borderId="99" xfId="4" applyFont="1" applyFill="1" applyBorder="1" applyAlignment="1" applyProtection="1">
      <alignment horizontal="center" vertical="center"/>
      <protection hidden="1"/>
    </xf>
    <xf numFmtId="0" fontId="10" fillId="2" borderId="20" xfId="4" applyFont="1" applyFill="1" applyBorder="1" applyAlignment="1" applyProtection="1">
      <alignment horizontal="center" vertical="center"/>
      <protection hidden="1"/>
    </xf>
    <xf numFmtId="0" fontId="10" fillId="2" borderId="33" xfId="4" applyFont="1" applyFill="1" applyBorder="1" applyAlignment="1" applyProtection="1">
      <alignment horizontal="center" vertical="center"/>
      <protection hidden="1"/>
    </xf>
    <xf numFmtId="0" fontId="10" fillId="2" borderId="100" xfId="4" applyFont="1" applyFill="1" applyBorder="1" applyAlignment="1" applyProtection="1">
      <alignment horizontal="center" vertical="center"/>
      <protection hidden="1"/>
    </xf>
    <xf numFmtId="0" fontId="10" fillId="2" borderId="0" xfId="4" applyFont="1" applyFill="1" applyBorder="1" applyAlignment="1" applyProtection="1">
      <alignment horizontal="center" vertical="center"/>
      <protection hidden="1"/>
    </xf>
    <xf numFmtId="0" fontId="10" fillId="2" borderId="101" xfId="4" applyFont="1" applyFill="1" applyBorder="1" applyAlignment="1" applyProtection="1">
      <alignment horizontal="center" vertical="center"/>
      <protection hidden="1"/>
    </xf>
    <xf numFmtId="0" fontId="10" fillId="2" borderId="34" xfId="4" applyFont="1" applyFill="1" applyBorder="1" applyAlignment="1" applyProtection="1">
      <alignment horizontal="center" vertical="center"/>
      <protection hidden="1"/>
    </xf>
    <xf numFmtId="0" fontId="10" fillId="2" borderId="35" xfId="4" applyFont="1" applyFill="1" applyBorder="1" applyAlignment="1" applyProtection="1">
      <alignment horizontal="center" vertical="center"/>
      <protection hidden="1"/>
    </xf>
    <xf numFmtId="0" fontId="11" fillId="4" borderId="102" xfId="4" applyFont="1" applyFill="1" applyBorder="1" applyAlignment="1" applyProtection="1">
      <alignment horizontal="center" vertical="center"/>
      <protection hidden="1"/>
    </xf>
    <xf numFmtId="0" fontId="11" fillId="4" borderId="50" xfId="4" applyFont="1" applyFill="1" applyBorder="1" applyAlignment="1" applyProtection="1">
      <alignment horizontal="center" vertical="center"/>
      <protection hidden="1"/>
    </xf>
    <xf numFmtId="0" fontId="11" fillId="4" borderId="95" xfId="4" applyFont="1" applyFill="1" applyBorder="1" applyAlignment="1" applyProtection="1">
      <alignment horizontal="center" vertical="center"/>
      <protection hidden="1"/>
    </xf>
    <xf numFmtId="0" fontId="11" fillId="4" borderId="84" xfId="4" applyFont="1" applyFill="1" applyBorder="1" applyAlignment="1" applyProtection="1">
      <alignment horizontal="center" vertical="center"/>
      <protection hidden="1"/>
    </xf>
    <xf numFmtId="0" fontId="11" fillId="4" borderId="42" xfId="4" applyFont="1" applyFill="1" applyBorder="1" applyAlignment="1" applyProtection="1">
      <alignment horizontal="right" vertical="center"/>
      <protection hidden="1"/>
    </xf>
    <xf numFmtId="0" fontId="11" fillId="4" borderId="46" xfId="4" applyFont="1" applyFill="1" applyBorder="1" applyAlignment="1" applyProtection="1">
      <alignment horizontal="right" vertical="center"/>
      <protection hidden="1"/>
    </xf>
    <xf numFmtId="0" fontId="11" fillId="4" borderId="103" xfId="4" applyFont="1" applyFill="1" applyBorder="1" applyAlignment="1" applyProtection="1">
      <alignment horizontal="right" vertical="center"/>
      <protection hidden="1"/>
    </xf>
    <xf numFmtId="0" fontId="11" fillId="4" borderId="54" xfId="4" applyFont="1" applyFill="1" applyBorder="1" applyAlignment="1" applyProtection="1">
      <alignment horizontal="right" vertical="center"/>
      <protection hidden="1"/>
    </xf>
    <xf numFmtId="0" fontId="11" fillId="4" borderId="96" xfId="4" applyFont="1" applyFill="1" applyBorder="1" applyAlignment="1" applyProtection="1">
      <alignment horizontal="right" vertical="center"/>
      <protection hidden="1"/>
    </xf>
    <xf numFmtId="0" fontId="11" fillId="4" borderId="104" xfId="4" applyFont="1" applyFill="1" applyBorder="1" applyAlignment="1" applyProtection="1">
      <alignment horizontal="right" vertical="center"/>
      <protection hidden="1"/>
    </xf>
    <xf numFmtId="0" fontId="11" fillId="4" borderId="105" xfId="4" applyFont="1" applyFill="1" applyBorder="1" applyAlignment="1" applyProtection="1">
      <alignment horizontal="center" vertical="center" wrapText="1"/>
      <protection hidden="1"/>
    </xf>
    <xf numFmtId="0" fontId="11" fillId="4" borderId="106" xfId="4" applyFont="1" applyFill="1" applyBorder="1" applyAlignment="1" applyProtection="1">
      <alignment horizontal="center" vertical="center" wrapText="1"/>
      <protection hidden="1"/>
    </xf>
    <xf numFmtId="0" fontId="11" fillId="4" borderId="86" xfId="4" applyFont="1" applyFill="1" applyBorder="1" applyAlignment="1" applyProtection="1">
      <alignment vertical="center"/>
      <protection hidden="1"/>
    </xf>
    <xf numFmtId="0" fontId="11" fillId="4" borderId="107" xfId="4" applyFont="1" applyFill="1" applyBorder="1" applyAlignment="1" applyProtection="1">
      <alignment vertical="center"/>
      <protection hidden="1"/>
    </xf>
    <xf numFmtId="0" fontId="11" fillId="4" borderId="108" xfId="4" applyFont="1" applyFill="1" applyBorder="1" applyAlignment="1" applyProtection="1">
      <alignment horizontal="center" vertical="center"/>
      <protection hidden="1"/>
    </xf>
    <xf numFmtId="0" fontId="11" fillId="4" borderId="20" xfId="4" applyFont="1" applyFill="1" applyBorder="1" applyAlignment="1" applyProtection="1">
      <alignment horizontal="center" vertical="center"/>
      <protection hidden="1"/>
    </xf>
    <xf numFmtId="0" fontId="11" fillId="4" borderId="33" xfId="4" applyFont="1" applyFill="1" applyBorder="1" applyAlignment="1" applyProtection="1">
      <alignment horizontal="center" vertical="center"/>
      <protection hidden="1"/>
    </xf>
    <xf numFmtId="0" fontId="11" fillId="4" borderId="38" xfId="4" applyFont="1" applyFill="1" applyBorder="1" applyAlignment="1" applyProtection="1">
      <alignment horizontal="center" vertical="center"/>
      <protection hidden="1"/>
    </xf>
    <xf numFmtId="0" fontId="11" fillId="4" borderId="0" xfId="4" applyFont="1" applyFill="1" applyBorder="1" applyAlignment="1" applyProtection="1">
      <alignment horizontal="center" vertical="center"/>
      <protection hidden="1"/>
    </xf>
    <xf numFmtId="0" fontId="11" fillId="4" borderId="101" xfId="4" applyFont="1" applyFill="1" applyBorder="1" applyAlignment="1" applyProtection="1">
      <alignment horizontal="center" vertical="center"/>
      <protection hidden="1"/>
    </xf>
    <xf numFmtId="0" fontId="11" fillId="4" borderId="109" xfId="4" applyFont="1" applyFill="1" applyBorder="1" applyAlignment="1" applyProtection="1">
      <alignment horizontal="center" vertical="center"/>
      <protection hidden="1"/>
    </xf>
    <xf numFmtId="0" fontId="11" fillId="4" borderId="34" xfId="4" applyFont="1" applyFill="1" applyBorder="1" applyAlignment="1" applyProtection="1">
      <alignment horizontal="center" vertical="center"/>
      <protection hidden="1"/>
    </xf>
    <xf numFmtId="0" fontId="11" fillId="4" borderId="35" xfId="4" applyFont="1" applyFill="1" applyBorder="1" applyAlignment="1" applyProtection="1">
      <alignment horizontal="center" vertical="center"/>
      <protection hidden="1"/>
    </xf>
    <xf numFmtId="0" fontId="11" fillId="4" borderId="127" xfId="4" applyFont="1" applyFill="1" applyBorder="1" applyAlignment="1" applyProtection="1">
      <alignment horizontal="left" vertical="center"/>
      <protection hidden="1"/>
    </xf>
    <xf numFmtId="0" fontId="11" fillId="4" borderId="34" xfId="4" applyFont="1" applyFill="1" applyBorder="1" applyAlignment="1" applyProtection="1">
      <alignment horizontal="left" vertical="center"/>
      <protection hidden="1"/>
    </xf>
    <xf numFmtId="0" fontId="11" fillId="4" borderId="128" xfId="4" applyFont="1" applyFill="1" applyBorder="1" applyAlignment="1" applyProtection="1">
      <alignment horizontal="left" vertical="center"/>
      <protection hidden="1"/>
    </xf>
    <xf numFmtId="0" fontId="11" fillId="4" borderId="26" xfId="4" applyFont="1" applyFill="1" applyBorder="1" applyAlignment="1" applyProtection="1">
      <alignment horizontal="center" vertical="center"/>
      <protection hidden="1"/>
    </xf>
    <xf numFmtId="0" fontId="11" fillId="4" borderId="41" xfId="4" applyFont="1" applyFill="1" applyBorder="1" applyAlignment="1" applyProtection="1">
      <alignment horizontal="center" vertical="center"/>
      <protection hidden="1"/>
    </xf>
    <xf numFmtId="0" fontId="11" fillId="4" borderId="129" xfId="4" applyFont="1" applyFill="1" applyBorder="1" applyAlignment="1" applyProtection="1">
      <alignment horizontal="center" vertical="center"/>
      <protection hidden="1"/>
    </xf>
    <xf numFmtId="0" fontId="11" fillId="4" borderId="98" xfId="4" applyFont="1" applyFill="1" applyBorder="1" applyAlignment="1" applyProtection="1">
      <alignment horizontal="center" vertical="center"/>
      <protection hidden="1"/>
    </xf>
    <xf numFmtId="0" fontId="11" fillId="4" borderId="130" xfId="4" applyFont="1" applyFill="1" applyBorder="1" applyAlignment="1" applyProtection="1">
      <alignment horizontal="center" vertical="center"/>
      <protection hidden="1"/>
    </xf>
    <xf numFmtId="0" fontId="11" fillId="4" borderId="85" xfId="4" applyFont="1" applyFill="1" applyBorder="1" applyAlignment="1" applyProtection="1">
      <alignment horizontal="center" vertical="center"/>
      <protection hidden="1"/>
    </xf>
    <xf numFmtId="0" fontId="20" fillId="3" borderId="20" xfId="4" applyFont="1" applyFill="1" applyBorder="1" applyAlignment="1" applyProtection="1">
      <alignment horizontal="center" vertical="center"/>
      <protection hidden="1"/>
    </xf>
    <xf numFmtId="0" fontId="20" fillId="3" borderId="0" xfId="4" applyFont="1" applyFill="1" applyBorder="1" applyAlignment="1" applyProtection="1">
      <alignment horizontal="center" vertical="center"/>
      <protection hidden="1"/>
    </xf>
    <xf numFmtId="0" fontId="11" fillId="4" borderId="127" xfId="4" applyFont="1" applyFill="1" applyBorder="1" applyAlignment="1" applyProtection="1">
      <alignment horizontal="center" vertical="center"/>
      <protection hidden="1"/>
    </xf>
    <xf numFmtId="0" fontId="11" fillId="4" borderId="134" xfId="4" applyFont="1" applyFill="1" applyBorder="1" applyAlignment="1" applyProtection="1">
      <alignment horizontal="center" vertical="center"/>
      <protection hidden="1"/>
    </xf>
    <xf numFmtId="0" fontId="11" fillId="4" borderId="135" xfId="4" applyFont="1" applyFill="1" applyBorder="1" applyAlignment="1" applyProtection="1">
      <alignment horizontal="center" vertical="center"/>
      <protection hidden="1"/>
    </xf>
    <xf numFmtId="0" fontId="11" fillId="4" borderId="96" xfId="4" applyFont="1" applyFill="1" applyBorder="1" applyAlignment="1" applyProtection="1">
      <alignment horizontal="center" vertical="center"/>
      <protection hidden="1"/>
    </xf>
    <xf numFmtId="0" fontId="11" fillId="4" borderId="90" xfId="4" applyFont="1" applyFill="1" applyBorder="1" applyAlignment="1" applyProtection="1">
      <alignment horizontal="left" vertical="center"/>
      <protection hidden="1"/>
    </xf>
    <xf numFmtId="0" fontId="11" fillId="4" borderId="53" xfId="4" applyFont="1" applyFill="1" applyBorder="1" applyAlignment="1" applyProtection="1">
      <alignment horizontal="left" vertical="center"/>
      <protection hidden="1"/>
    </xf>
    <xf numFmtId="0" fontId="11" fillId="4" borderId="136" xfId="4" applyFont="1" applyFill="1" applyBorder="1" applyAlignment="1" applyProtection="1">
      <alignment horizontal="left" vertical="center"/>
      <protection hidden="1"/>
    </xf>
    <xf numFmtId="0" fontId="11" fillId="4" borderId="21" xfId="4" applyFont="1" applyFill="1" applyBorder="1" applyAlignment="1" applyProtection="1">
      <alignment horizontal="left" vertical="center"/>
      <protection hidden="1"/>
    </xf>
    <xf numFmtId="0" fontId="14" fillId="4" borderId="136" xfId="4" applyFont="1" applyFill="1" applyBorder="1" applyAlignment="1" applyProtection="1">
      <alignment horizontal="center" vertical="center"/>
      <protection hidden="1"/>
    </xf>
    <xf numFmtId="0" fontId="14" fillId="4" borderId="21" xfId="4" applyFont="1" applyFill="1" applyBorder="1" applyAlignment="1" applyProtection="1">
      <alignment horizontal="center" vertical="center"/>
      <protection hidden="1"/>
    </xf>
    <xf numFmtId="0" fontId="10" fillId="2" borderId="144" xfId="4" applyFont="1" applyFill="1" applyBorder="1" applyAlignment="1" applyProtection="1">
      <alignment horizontal="center" vertical="center"/>
      <protection hidden="1"/>
    </xf>
    <xf numFmtId="0" fontId="10" fillId="2" borderId="145" xfId="4" applyFont="1" applyFill="1" applyBorder="1" applyAlignment="1" applyProtection="1">
      <alignment horizontal="center" vertical="center"/>
      <protection hidden="1"/>
    </xf>
    <xf numFmtId="0" fontId="11" fillId="4" borderId="92" xfId="4" applyFont="1" applyFill="1" applyBorder="1" applyAlignment="1" applyProtection="1">
      <alignment horizontal="center" vertical="center"/>
      <protection hidden="1"/>
    </xf>
    <xf numFmtId="0" fontId="11" fillId="4" borderId="150" xfId="4" applyFont="1" applyFill="1" applyBorder="1" applyAlignment="1" applyProtection="1">
      <alignment horizontal="center" vertical="center"/>
      <protection hidden="1"/>
    </xf>
    <xf numFmtId="0" fontId="11" fillId="4" borderId="151" xfId="4" applyFont="1" applyFill="1" applyBorder="1" applyAlignment="1" applyProtection="1">
      <alignment horizontal="center" vertical="center"/>
      <protection hidden="1"/>
    </xf>
    <xf numFmtId="0" fontId="7" fillId="4" borderId="113" xfId="2" applyFont="1" applyFill="1" applyBorder="1" applyAlignment="1" applyProtection="1">
      <alignment horizontal="left" vertical="center"/>
      <protection hidden="1"/>
    </xf>
    <xf numFmtId="0" fontId="7" fillId="4" borderId="114" xfId="2" applyFont="1" applyFill="1" applyBorder="1" applyAlignment="1" applyProtection="1">
      <alignment horizontal="left" vertical="center"/>
      <protection hidden="1"/>
    </xf>
    <xf numFmtId="0" fontId="7" fillId="4" borderId="115" xfId="2" applyFont="1" applyFill="1" applyBorder="1" applyAlignment="1" applyProtection="1">
      <alignment horizontal="left" vertical="center"/>
      <protection hidden="1"/>
    </xf>
    <xf numFmtId="0" fontId="10" fillId="0" borderId="116" xfId="2" applyFont="1" applyBorder="1" applyAlignment="1" applyProtection="1">
      <alignment horizontal="center" vertical="center"/>
      <protection hidden="1"/>
    </xf>
    <xf numFmtId="0" fontId="10" fillId="0" borderId="117" xfId="2" applyFont="1" applyBorder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horizontal="left" vertical="center"/>
      <protection hidden="1"/>
    </xf>
    <xf numFmtId="0" fontId="7" fillId="4" borderId="118" xfId="2" applyFont="1" applyFill="1" applyBorder="1" applyAlignment="1" applyProtection="1">
      <alignment horizontal="left" vertical="center"/>
      <protection hidden="1"/>
    </xf>
    <xf numFmtId="0" fontId="7" fillId="4" borderId="37" xfId="2" applyFont="1" applyFill="1" applyBorder="1" applyAlignment="1" applyProtection="1">
      <alignment horizontal="left" vertical="center"/>
      <protection hidden="1"/>
    </xf>
    <xf numFmtId="0" fontId="7" fillId="4" borderId="119" xfId="2" applyFont="1" applyFill="1" applyBorder="1" applyAlignment="1" applyProtection="1">
      <alignment horizontal="left" vertical="center"/>
      <protection hidden="1"/>
    </xf>
    <xf numFmtId="0" fontId="10" fillId="0" borderId="120" xfId="4" applyFont="1" applyBorder="1" applyAlignment="1" applyProtection="1">
      <alignment horizontal="center" vertical="center"/>
      <protection hidden="1"/>
    </xf>
    <xf numFmtId="0" fontId="10" fillId="0" borderId="121" xfId="4" applyFont="1" applyBorder="1" applyAlignment="1" applyProtection="1">
      <alignment horizontal="center" vertical="center"/>
      <protection hidden="1"/>
    </xf>
    <xf numFmtId="0" fontId="7" fillId="4" borderId="122" xfId="2" applyFont="1" applyFill="1" applyBorder="1" applyAlignment="1" applyProtection="1">
      <alignment horizontal="left" vertical="center"/>
      <protection hidden="1"/>
    </xf>
    <xf numFmtId="0" fontId="7" fillId="4" borderId="123" xfId="2" applyFont="1" applyFill="1" applyBorder="1" applyAlignment="1" applyProtection="1">
      <alignment horizontal="left" vertical="center"/>
      <protection hidden="1"/>
    </xf>
    <xf numFmtId="0" fontId="7" fillId="4" borderId="124" xfId="2" applyFont="1" applyFill="1" applyBorder="1" applyAlignment="1" applyProtection="1">
      <alignment horizontal="left" vertical="center"/>
      <protection hidden="1"/>
    </xf>
    <xf numFmtId="0" fontId="10" fillId="0" borderId="125" xfId="4" applyFont="1" applyBorder="1" applyAlignment="1" applyProtection="1">
      <alignment horizontal="center" vertical="center"/>
      <protection hidden="1"/>
    </xf>
    <xf numFmtId="0" fontId="10" fillId="0" borderId="126" xfId="4" applyFont="1" applyBorder="1" applyAlignment="1" applyProtection="1">
      <alignment horizontal="center" vertical="center"/>
      <protection hidden="1"/>
    </xf>
    <xf numFmtId="0" fontId="11" fillId="4" borderId="95" xfId="4" applyFont="1" applyFill="1" applyBorder="1" applyAlignment="1" applyProtection="1">
      <alignment horizontal="left" vertical="center"/>
      <protection hidden="1"/>
    </xf>
    <xf numFmtId="0" fontId="11" fillId="4" borderId="96" xfId="4" applyFont="1" applyFill="1" applyBorder="1" applyAlignment="1" applyProtection="1">
      <alignment horizontal="left" vertical="center"/>
      <protection hidden="1"/>
    </xf>
    <xf numFmtId="0" fontId="11" fillId="4" borderId="84" xfId="4" applyFont="1" applyFill="1" applyBorder="1" applyAlignment="1" applyProtection="1">
      <alignment horizontal="left" vertical="center"/>
      <protection hidden="1"/>
    </xf>
    <xf numFmtId="0" fontId="11" fillId="2" borderId="20" xfId="4" applyFont="1" applyFill="1" applyBorder="1" applyAlignment="1" applyProtection="1">
      <alignment horizontal="center" vertical="center"/>
      <protection hidden="1"/>
    </xf>
    <xf numFmtId="0" fontId="11" fillId="2" borderId="33" xfId="4" applyFont="1" applyFill="1" applyBorder="1" applyAlignment="1" applyProtection="1">
      <alignment horizontal="center" vertical="center"/>
      <protection hidden="1"/>
    </xf>
    <xf numFmtId="0" fontId="11" fillId="2" borderId="127" xfId="4" applyFont="1" applyFill="1" applyBorder="1" applyAlignment="1" applyProtection="1">
      <alignment horizontal="center" vertical="center"/>
      <protection hidden="1"/>
    </xf>
    <xf numFmtId="0" fontId="11" fillId="2" borderId="35" xfId="4" applyFont="1" applyFill="1" applyBorder="1" applyAlignment="1" applyProtection="1">
      <alignment horizontal="center" vertical="center"/>
      <protection hidden="1"/>
    </xf>
    <xf numFmtId="0" fontId="11" fillId="4" borderId="149" xfId="4" applyFont="1" applyFill="1" applyBorder="1" applyAlignment="1" applyProtection="1">
      <alignment horizontal="left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50" xfId="0" applyNumberFormat="1" applyFont="1" applyFill="1" applyBorder="1" applyAlignment="1" applyProtection="1">
      <alignment horizontal="center" vertical="center"/>
      <protection hidden="1"/>
    </xf>
    <xf numFmtId="0" fontId="10" fillId="4" borderId="152" xfId="4" applyFont="1" applyFill="1" applyBorder="1" applyAlignment="1" applyProtection="1">
      <alignment horizontal="center" vertical="center"/>
      <protection hidden="1"/>
    </xf>
    <xf numFmtId="0" fontId="10" fillId="4" borderId="15" xfId="4" applyFont="1" applyFill="1" applyBorder="1" applyAlignment="1" applyProtection="1">
      <alignment horizontal="center" vertical="center"/>
      <protection hidden="1"/>
    </xf>
    <xf numFmtId="0" fontId="10" fillId="4" borderId="76" xfId="4" applyFont="1" applyFill="1" applyBorder="1" applyAlignment="1" applyProtection="1">
      <alignment horizontal="center" vertical="center"/>
      <protection hidden="1"/>
    </xf>
    <xf numFmtId="0" fontId="11" fillId="2" borderId="120" xfId="0" applyFont="1" applyFill="1" applyBorder="1" applyAlignment="1" applyProtection="1">
      <alignment horizontal="center" vertical="center"/>
      <protection hidden="1"/>
    </xf>
    <xf numFmtId="0" fontId="11" fillId="2" borderId="37" xfId="0" applyFont="1" applyFill="1" applyBorder="1" applyAlignment="1" applyProtection="1">
      <alignment horizontal="center" vertical="center"/>
      <protection hidden="1"/>
    </xf>
    <xf numFmtId="0" fontId="11" fillId="2" borderId="119" xfId="0" applyFont="1" applyFill="1" applyBorder="1" applyAlignment="1" applyProtection="1">
      <alignment horizontal="center" vertical="center"/>
      <protection hidden="1"/>
    </xf>
    <xf numFmtId="166" fontId="6" fillId="0" borderId="60" xfId="0" applyNumberFormat="1" applyFont="1" applyBorder="1" applyAlignment="1" applyProtection="1">
      <alignment horizontal="left" vertical="center"/>
      <protection hidden="1"/>
    </xf>
    <xf numFmtId="0" fontId="11" fillId="4" borderId="120" xfId="0" applyFont="1" applyFill="1" applyBorder="1" applyAlignment="1" applyProtection="1">
      <alignment horizontal="left" vertical="center"/>
      <protection hidden="1"/>
    </xf>
    <xf numFmtId="0" fontId="11" fillId="4" borderId="37" xfId="0" applyFont="1" applyFill="1" applyBorder="1" applyAlignment="1" applyProtection="1">
      <alignment horizontal="left" vertical="center"/>
      <protection hidden="1"/>
    </xf>
    <xf numFmtId="0" fontId="11" fillId="4" borderId="36" xfId="4" applyFont="1" applyFill="1" applyBorder="1" applyAlignment="1" applyProtection="1">
      <alignment horizontal="left" vertical="center"/>
      <protection hidden="1"/>
    </xf>
    <xf numFmtId="0" fontId="11" fillId="4" borderId="37" xfId="4" applyFont="1" applyFill="1" applyBorder="1" applyAlignment="1" applyProtection="1">
      <alignment horizontal="left" vertical="center"/>
      <protection hidden="1"/>
    </xf>
    <xf numFmtId="0" fontId="11" fillId="4" borderId="38" xfId="4" applyFont="1" applyFill="1" applyBorder="1" applyAlignment="1" applyProtection="1">
      <alignment horizontal="left" vertical="center"/>
      <protection hidden="1"/>
    </xf>
    <xf numFmtId="0" fontId="11" fillId="4" borderId="0" xfId="4" applyFont="1" applyFill="1" applyBorder="1" applyAlignment="1" applyProtection="1">
      <alignment horizontal="left" vertical="center"/>
      <protection hidden="1"/>
    </xf>
    <xf numFmtId="0" fontId="11" fillId="4" borderId="62" xfId="4" applyFont="1" applyFill="1" applyBorder="1" applyAlignment="1" applyProtection="1">
      <alignment horizontal="left" vertical="center"/>
      <protection hidden="1"/>
    </xf>
    <xf numFmtId="0" fontId="10" fillId="4" borderId="89" xfId="0" applyNumberFormat="1" applyFont="1" applyFill="1" applyBorder="1" applyAlignment="1" applyProtection="1">
      <alignment horizontal="center" vertical="center"/>
      <protection hidden="1"/>
    </xf>
    <xf numFmtId="0" fontId="10" fillId="4" borderId="158" xfId="0" applyNumberFormat="1" applyFont="1" applyFill="1" applyBorder="1" applyAlignment="1" applyProtection="1">
      <alignment horizontal="center" vertical="center"/>
      <protection hidden="1"/>
    </xf>
    <xf numFmtId="0" fontId="10" fillId="4" borderId="87" xfId="0" applyNumberFormat="1" applyFont="1" applyFill="1" applyBorder="1" applyAlignment="1" applyProtection="1">
      <alignment horizontal="center" vertical="center"/>
      <protection hidden="1"/>
    </xf>
    <xf numFmtId="0" fontId="10" fillId="4" borderId="59" xfId="0" applyNumberFormat="1" applyFont="1" applyFill="1" applyBorder="1" applyAlignment="1" applyProtection="1">
      <alignment horizontal="center" vertical="center"/>
      <protection hidden="1"/>
    </xf>
    <xf numFmtId="0" fontId="10" fillId="4" borderId="60" xfId="0" applyNumberFormat="1" applyFont="1" applyFill="1" applyBorder="1" applyAlignment="1" applyProtection="1">
      <alignment horizontal="center" vertical="center"/>
      <protection hidden="1"/>
    </xf>
    <xf numFmtId="0" fontId="10" fillId="4" borderId="61" xfId="0" applyNumberFormat="1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164" fontId="10" fillId="4" borderId="0" xfId="0" applyNumberFormat="1" applyFont="1" applyFill="1" applyAlignment="1" applyProtection="1">
      <alignment horizontal="center" vertical="center"/>
      <protection hidden="1"/>
    </xf>
    <xf numFmtId="0" fontId="11" fillId="4" borderId="4" xfId="4" applyFont="1" applyFill="1" applyBorder="1" applyAlignment="1" applyProtection="1">
      <alignment horizontal="center" vertical="center"/>
      <protection hidden="1"/>
    </xf>
    <xf numFmtId="0" fontId="11" fillId="4" borderId="7" xfId="4" applyFont="1" applyFill="1" applyBorder="1" applyAlignment="1" applyProtection="1">
      <alignment horizontal="center" vertical="center"/>
      <protection hidden="1"/>
    </xf>
    <xf numFmtId="0" fontId="10" fillId="4" borderId="63" xfId="4" applyFont="1" applyFill="1" applyBorder="1" applyAlignment="1" applyProtection="1">
      <alignment horizontal="center" vertical="center"/>
      <protection hidden="1"/>
    </xf>
    <xf numFmtId="0" fontId="10" fillId="4" borderId="36" xfId="4" applyFont="1" applyFill="1" applyBorder="1" applyAlignment="1" applyProtection="1">
      <alignment horizontal="center" vertical="center"/>
      <protection hidden="1"/>
    </xf>
    <xf numFmtId="0" fontId="10" fillId="4" borderId="120" xfId="4" applyFont="1" applyFill="1" applyBorder="1" applyAlignment="1" applyProtection="1">
      <alignment horizontal="center" vertical="center"/>
      <protection hidden="1"/>
    </xf>
    <xf numFmtId="0" fontId="10" fillId="4" borderId="37" xfId="4" applyFont="1" applyFill="1" applyBorder="1" applyAlignment="1" applyProtection="1">
      <alignment horizontal="center" vertical="center"/>
      <protection hidden="1"/>
    </xf>
    <xf numFmtId="0" fontId="11" fillId="4" borderId="159" xfId="4" applyFont="1" applyFill="1" applyBorder="1" applyAlignment="1" applyProtection="1">
      <alignment horizontal="center" vertical="center"/>
      <protection hidden="1"/>
    </xf>
    <xf numFmtId="0" fontId="11" fillId="4" borderId="160" xfId="4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 horizontal="left" vertical="center"/>
      <protection hidden="1"/>
    </xf>
    <xf numFmtId="0" fontId="10" fillId="4" borderId="0" xfId="4" applyFont="1" applyFill="1" applyAlignment="1" applyProtection="1">
      <alignment horizontal="left" vertical="center"/>
      <protection hidden="1"/>
    </xf>
    <xf numFmtId="165" fontId="10" fillId="4" borderId="0" xfId="0" applyNumberFormat="1" applyFont="1" applyFill="1" applyAlignment="1" applyProtection="1">
      <alignment horizontal="left" vertical="center"/>
      <protection hidden="1"/>
    </xf>
    <xf numFmtId="1" fontId="10" fillId="4" borderId="120" xfId="0" applyNumberFormat="1" applyFont="1" applyFill="1" applyBorder="1" applyAlignment="1" applyProtection="1">
      <alignment horizontal="center" vertical="center"/>
      <protection hidden="1"/>
    </xf>
    <xf numFmtId="1" fontId="10" fillId="4" borderId="119" xfId="0" applyNumberFormat="1" applyFont="1" applyFill="1" applyBorder="1" applyAlignment="1" applyProtection="1">
      <alignment horizontal="center" vertical="center"/>
      <protection hidden="1"/>
    </xf>
    <xf numFmtId="0" fontId="11" fillId="4" borderId="139" xfId="4" applyFont="1" applyFill="1" applyBorder="1" applyAlignment="1" applyProtection="1">
      <alignment horizontal="center" vertical="center"/>
      <protection hidden="1"/>
    </xf>
    <xf numFmtId="0" fontId="10" fillId="4" borderId="155" xfId="4" applyFont="1" applyFill="1" applyBorder="1" applyAlignment="1" applyProtection="1">
      <alignment horizontal="center" vertical="center"/>
      <protection hidden="1"/>
    </xf>
    <xf numFmtId="0" fontId="10" fillId="4" borderId="156" xfId="4" applyFont="1" applyFill="1" applyBorder="1" applyAlignment="1" applyProtection="1">
      <alignment horizontal="center" vertical="center"/>
      <protection hidden="1"/>
    </xf>
    <xf numFmtId="0" fontId="10" fillId="4" borderId="157" xfId="4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4" borderId="153" xfId="4" applyFont="1" applyFill="1" applyBorder="1" applyAlignment="1" applyProtection="1">
      <alignment horizontal="center" vertical="center"/>
      <protection hidden="1"/>
    </xf>
    <xf numFmtId="0" fontId="11" fillId="4" borderId="154" xfId="4" applyFont="1" applyFill="1" applyBorder="1" applyAlignment="1" applyProtection="1">
      <alignment horizontal="center" vertical="center"/>
      <protection hidden="1"/>
    </xf>
    <xf numFmtId="0" fontId="10" fillId="4" borderId="37" xfId="0" applyFont="1" applyFill="1" applyBorder="1" applyAlignment="1" applyProtection="1">
      <alignment horizontal="center" vertical="center"/>
      <protection hidden="1"/>
    </xf>
    <xf numFmtId="0" fontId="10" fillId="4" borderId="119" xfId="0" applyFont="1" applyFill="1" applyBorder="1" applyAlignment="1" applyProtection="1">
      <alignment horizontal="center" vertical="center"/>
      <protection hidden="1"/>
    </xf>
    <xf numFmtId="0" fontId="11" fillId="4" borderId="18" xfId="4" applyFont="1" applyFill="1" applyBorder="1" applyAlignment="1" applyProtection="1">
      <alignment horizontal="center" vertical="center"/>
      <protection hidden="1"/>
    </xf>
    <xf numFmtId="0" fontId="11" fillId="4" borderId="91" xfId="4" applyFont="1" applyFill="1" applyBorder="1" applyAlignment="1" applyProtection="1">
      <alignment horizontal="center" vertical="center"/>
      <protection hidden="1"/>
    </xf>
    <xf numFmtId="0" fontId="11" fillId="4" borderId="71" xfId="4" applyFont="1" applyFill="1" applyBorder="1" applyAlignment="1" applyProtection="1">
      <alignment horizontal="center" vertical="center"/>
      <protection hidden="1"/>
    </xf>
    <xf numFmtId="0" fontId="11" fillId="4" borderId="99" xfId="4" applyFont="1" applyFill="1" applyBorder="1" applyAlignment="1" applyProtection="1">
      <alignment horizontal="center" vertical="center"/>
      <protection hidden="1"/>
    </xf>
    <xf numFmtId="0" fontId="11" fillId="4" borderId="149" xfId="4" applyFont="1" applyFill="1" applyBorder="1" applyAlignment="1" applyProtection="1">
      <alignment horizontal="center" vertical="center"/>
      <protection hidden="1"/>
    </xf>
    <xf numFmtId="0" fontId="11" fillId="4" borderId="167" xfId="4" applyFont="1" applyFill="1" applyBorder="1" applyAlignment="1" applyProtection="1">
      <alignment horizontal="center" vertical="center"/>
      <protection hidden="1"/>
    </xf>
    <xf numFmtId="0" fontId="11" fillId="4" borderId="168" xfId="4" applyFont="1" applyFill="1" applyBorder="1" applyAlignment="1" applyProtection="1">
      <alignment horizontal="center" vertical="center"/>
      <protection hidden="1"/>
    </xf>
    <xf numFmtId="0" fontId="11" fillId="4" borderId="105" xfId="4" applyFont="1" applyFill="1" applyBorder="1" applyAlignment="1" applyProtection="1">
      <alignment horizontal="center" vertical="center"/>
      <protection hidden="1"/>
    </xf>
    <xf numFmtId="0" fontId="11" fillId="4" borderId="169" xfId="4" applyFont="1" applyFill="1" applyBorder="1" applyAlignment="1" applyProtection="1">
      <alignment horizontal="center" vertical="center"/>
      <protection hidden="1"/>
    </xf>
    <xf numFmtId="0" fontId="1" fillId="4" borderId="110" xfId="0" applyFont="1" applyFill="1" applyBorder="1" applyAlignment="1" applyProtection="1">
      <alignment horizontal="center" vertical="center"/>
      <protection hidden="1"/>
    </xf>
    <xf numFmtId="0" fontId="1" fillId="4" borderId="111" xfId="0" applyFont="1" applyFill="1" applyBorder="1" applyAlignment="1" applyProtection="1">
      <alignment horizontal="center" vertical="center"/>
      <protection hidden="1"/>
    </xf>
    <xf numFmtId="0" fontId="1" fillId="4" borderId="112" xfId="0" applyFont="1" applyFill="1" applyBorder="1" applyAlignment="1" applyProtection="1">
      <alignment horizontal="center" vertical="center"/>
      <protection hidden="1"/>
    </xf>
    <xf numFmtId="0" fontId="7" fillId="4" borderId="113" xfId="0" applyFont="1" applyFill="1" applyBorder="1" applyAlignment="1" applyProtection="1">
      <alignment horizontal="left" vertical="center"/>
      <protection hidden="1"/>
    </xf>
    <xf numFmtId="0" fontId="7" fillId="4" borderId="114" xfId="0" applyFont="1" applyFill="1" applyBorder="1" applyAlignment="1" applyProtection="1">
      <alignment horizontal="left" vertical="center"/>
      <protection hidden="1"/>
    </xf>
    <xf numFmtId="0" fontId="7" fillId="4" borderId="115" xfId="0" applyFont="1" applyFill="1" applyBorder="1" applyAlignment="1" applyProtection="1">
      <alignment horizontal="left" vertical="center"/>
      <protection hidden="1"/>
    </xf>
    <xf numFmtId="0" fontId="7" fillId="4" borderId="118" xfId="0" applyFont="1" applyFill="1" applyBorder="1" applyAlignment="1" applyProtection="1">
      <alignment horizontal="left" vertical="center"/>
      <protection hidden="1"/>
    </xf>
    <xf numFmtId="0" fontId="7" fillId="4" borderId="37" xfId="0" applyFont="1" applyFill="1" applyBorder="1" applyAlignment="1" applyProtection="1">
      <alignment horizontal="left" vertical="center"/>
      <protection hidden="1"/>
    </xf>
    <xf numFmtId="0" fontId="7" fillId="4" borderId="119" xfId="0" applyFont="1" applyFill="1" applyBorder="1" applyAlignment="1" applyProtection="1">
      <alignment horizontal="left" vertical="center"/>
      <protection hidden="1"/>
    </xf>
    <xf numFmtId="0" fontId="10" fillId="0" borderId="116" xfId="0" applyFont="1" applyBorder="1" applyAlignment="1" applyProtection="1">
      <alignment horizontal="center" vertical="center"/>
      <protection locked="0"/>
    </xf>
    <xf numFmtId="0" fontId="10" fillId="0" borderId="117" xfId="0" applyFont="1" applyBorder="1" applyAlignment="1" applyProtection="1">
      <alignment horizontal="center" vertical="center"/>
      <protection locked="0"/>
    </xf>
    <xf numFmtId="0" fontId="10" fillId="0" borderId="120" xfId="4" applyFont="1" applyBorder="1" applyAlignment="1" applyProtection="1">
      <alignment horizontal="center" vertical="center"/>
      <protection locked="0"/>
    </xf>
    <xf numFmtId="0" fontId="10" fillId="0" borderId="121" xfId="4" applyFont="1" applyBorder="1" applyAlignment="1" applyProtection="1">
      <alignment horizontal="center" vertical="center"/>
      <protection locked="0"/>
    </xf>
    <xf numFmtId="0" fontId="7" fillId="4" borderId="122" xfId="0" applyFont="1" applyFill="1" applyBorder="1" applyAlignment="1" applyProtection="1">
      <alignment horizontal="left" vertical="center"/>
      <protection hidden="1"/>
    </xf>
    <xf numFmtId="0" fontId="7" fillId="4" borderId="123" xfId="0" applyFont="1" applyFill="1" applyBorder="1" applyAlignment="1" applyProtection="1">
      <alignment horizontal="left" vertical="center"/>
      <protection hidden="1"/>
    </xf>
    <xf numFmtId="0" fontId="7" fillId="4" borderId="124" xfId="0" applyFont="1" applyFill="1" applyBorder="1" applyAlignment="1" applyProtection="1">
      <alignment horizontal="left" vertical="center"/>
      <protection hidden="1"/>
    </xf>
    <xf numFmtId="0" fontId="10" fillId="0" borderId="125" xfId="4" applyFont="1" applyBorder="1" applyAlignment="1" applyProtection="1">
      <alignment horizontal="center" vertical="center"/>
      <protection locked="0"/>
    </xf>
    <xf numFmtId="0" fontId="10" fillId="0" borderId="126" xfId="4" applyFont="1" applyBorder="1" applyAlignment="1" applyProtection="1">
      <alignment horizontal="center" vertical="center"/>
      <protection locked="0"/>
    </xf>
    <xf numFmtId="0" fontId="11" fillId="4" borderId="165" xfId="4" applyFont="1" applyFill="1" applyBorder="1" applyAlignment="1" applyProtection="1">
      <alignment horizontal="center" vertical="center"/>
      <protection hidden="1"/>
    </xf>
    <xf numFmtId="0" fontId="11" fillId="4" borderId="164" xfId="4" applyFont="1" applyFill="1" applyBorder="1" applyAlignment="1" applyProtection="1">
      <alignment horizontal="center" vertical="center"/>
      <protection hidden="1"/>
    </xf>
    <xf numFmtId="0" fontId="11" fillId="4" borderId="166" xfId="4" applyFont="1" applyFill="1" applyBorder="1" applyAlignment="1" applyProtection="1">
      <alignment horizontal="center" vertical="center"/>
      <protection hidden="1"/>
    </xf>
    <xf numFmtId="0" fontId="10" fillId="2" borderId="162" xfId="4" applyFont="1" applyFill="1" applyBorder="1" applyAlignment="1" applyProtection="1">
      <alignment horizontal="center" vertical="center"/>
      <protection hidden="1"/>
    </xf>
    <xf numFmtId="0" fontId="10" fillId="2" borderId="163" xfId="4" applyFont="1" applyFill="1" applyBorder="1" applyAlignment="1" applyProtection="1">
      <alignment horizontal="center" vertical="center"/>
      <protection hidden="1"/>
    </xf>
    <xf numFmtId="0" fontId="11" fillId="4" borderId="161" xfId="4" applyFont="1" applyFill="1" applyBorder="1" applyAlignment="1" applyProtection="1">
      <alignment horizontal="center" vertical="center"/>
      <protection hidden="1"/>
    </xf>
    <xf numFmtId="0" fontId="11" fillId="4" borderId="48" xfId="4" applyFont="1" applyFill="1" applyBorder="1" applyAlignment="1" applyProtection="1">
      <alignment horizontal="center" vertical="center"/>
      <protection hidden="1"/>
    </xf>
    <xf numFmtId="0" fontId="11" fillId="4" borderId="72" xfId="4" applyFont="1" applyFill="1" applyBorder="1" applyAlignment="1" applyProtection="1">
      <alignment horizontal="center" vertical="center"/>
      <protection hidden="1"/>
    </xf>
    <xf numFmtId="0" fontId="11" fillId="4" borderId="172" xfId="4" applyFont="1" applyFill="1" applyBorder="1" applyAlignment="1" applyProtection="1">
      <alignment horizontal="center" vertical="center"/>
      <protection hidden="1"/>
    </xf>
    <xf numFmtId="0" fontId="11" fillId="4" borderId="173" xfId="4" applyFont="1" applyFill="1" applyBorder="1" applyAlignment="1" applyProtection="1">
      <alignment horizontal="center" vertical="center"/>
      <protection hidden="1"/>
    </xf>
    <xf numFmtId="0" fontId="11" fillId="4" borderId="171" xfId="4" applyFont="1" applyFill="1" applyBorder="1" applyAlignment="1" applyProtection="1">
      <alignment horizontal="left" vertical="center"/>
      <protection hidden="1"/>
    </xf>
    <xf numFmtId="0" fontId="11" fillId="4" borderId="163" xfId="4" applyFont="1" applyFill="1" applyBorder="1" applyAlignment="1" applyProtection="1">
      <alignment horizontal="left" vertical="center"/>
      <protection hidden="1"/>
    </xf>
    <xf numFmtId="0" fontId="11" fillId="4" borderId="40" xfId="4" applyFont="1" applyFill="1" applyBorder="1" applyAlignment="1" applyProtection="1">
      <alignment horizontal="center" vertical="center"/>
      <protection hidden="1"/>
    </xf>
    <xf numFmtId="0" fontId="11" fillId="4" borderId="163" xfId="4" applyFont="1" applyFill="1" applyBorder="1" applyAlignment="1" applyProtection="1">
      <alignment horizontal="center" vertical="center"/>
      <protection hidden="1"/>
    </xf>
    <xf numFmtId="0" fontId="11" fillId="4" borderId="170" xfId="4" applyFont="1" applyFill="1" applyBorder="1" applyAlignment="1" applyProtection="1">
      <alignment horizontal="center" vertical="center"/>
      <protection hidden="1"/>
    </xf>
    <xf numFmtId="0" fontId="11" fillId="4" borderId="104" xfId="4" applyFont="1" applyFill="1" applyBorder="1" applyAlignment="1" applyProtection="1">
      <alignment horizontal="center" vertical="center"/>
      <protection hidden="1"/>
    </xf>
    <xf numFmtId="0" fontId="11" fillId="4" borderId="56" xfId="4" applyFont="1" applyFill="1" applyBorder="1" applyAlignment="1" applyProtection="1">
      <alignment horizontal="center" vertical="center"/>
      <protection hidden="1"/>
    </xf>
    <xf numFmtId="0" fontId="10" fillId="4" borderId="130" xfId="4" applyFont="1" applyFill="1" applyBorder="1" applyAlignment="1" applyProtection="1">
      <alignment horizontal="center" vertical="center"/>
      <protection hidden="1"/>
    </xf>
    <xf numFmtId="0" fontId="10" fillId="4" borderId="107" xfId="4" applyFont="1" applyFill="1" applyBorder="1" applyAlignment="1" applyProtection="1">
      <alignment horizontal="center" vertical="center"/>
      <protection hidden="1"/>
    </xf>
    <xf numFmtId="0" fontId="10" fillId="2" borderId="86" xfId="4" applyFont="1" applyFill="1" applyBorder="1" applyAlignment="1" applyProtection="1">
      <alignment horizontal="center" vertical="center"/>
      <protection hidden="1"/>
    </xf>
    <xf numFmtId="0" fontId="10" fillId="2" borderId="85" xfId="4" applyFont="1" applyFill="1" applyBorder="1" applyAlignment="1" applyProtection="1">
      <alignment horizontal="center" vertical="center"/>
      <protection hidden="1"/>
    </xf>
    <xf numFmtId="0" fontId="11" fillId="4" borderId="65" xfId="4" applyFont="1" applyFill="1" applyBorder="1" applyAlignment="1" applyProtection="1">
      <alignment horizontal="center" vertical="center"/>
      <protection hidden="1"/>
    </xf>
    <xf numFmtId="0" fontId="10" fillId="4" borderId="127" xfId="4" applyFont="1" applyFill="1" applyBorder="1" applyAlignment="1" applyProtection="1">
      <alignment horizontal="center" vertical="center"/>
      <protection hidden="1"/>
    </xf>
    <xf numFmtId="0" fontId="10" fillId="4" borderId="34" xfId="4" applyFont="1" applyFill="1" applyBorder="1" applyAlignment="1" applyProtection="1">
      <alignment horizontal="center" vertical="center"/>
      <protection hidden="1"/>
    </xf>
    <xf numFmtId="0" fontId="10" fillId="4" borderId="128" xfId="4" applyFont="1" applyFill="1" applyBorder="1" applyAlignment="1" applyProtection="1">
      <alignment horizontal="center" vertical="center"/>
      <protection hidden="1"/>
    </xf>
    <xf numFmtId="0" fontId="10" fillId="4" borderId="129" xfId="4" applyFont="1" applyFill="1" applyBorder="1" applyAlignment="1" applyProtection="1">
      <alignment horizontal="center" vertical="center"/>
      <protection hidden="1"/>
    </xf>
    <xf numFmtId="0" fontId="10" fillId="4" borderId="131" xfId="4" applyFont="1" applyFill="1" applyBorder="1" applyAlignment="1" applyProtection="1">
      <alignment horizontal="center" vertical="center"/>
      <protection hidden="1"/>
    </xf>
    <xf numFmtId="0" fontId="11" fillId="2" borderId="130" xfId="4" applyFont="1" applyFill="1" applyBorder="1" applyAlignment="1" applyProtection="1">
      <alignment horizontal="center" vertical="center"/>
      <protection hidden="1"/>
    </xf>
    <xf numFmtId="0" fontId="10" fillId="4" borderId="54" xfId="4" applyFont="1" applyFill="1" applyBorder="1" applyAlignment="1" applyProtection="1">
      <alignment horizontal="center" vertical="center"/>
      <protection hidden="1"/>
    </xf>
    <xf numFmtId="0" fontId="10" fillId="4" borderId="84" xfId="4" applyFont="1" applyFill="1" applyBorder="1" applyAlignment="1" applyProtection="1">
      <alignment horizontal="center" vertical="center"/>
      <protection hidden="1"/>
    </xf>
  </cellXfs>
  <cellStyles count="5">
    <cellStyle name="Hyperlink" xfId="1" builtinId="8"/>
    <cellStyle name="Standard" xfId="0" builtinId="0"/>
    <cellStyle name="Standard 2" xfId="2"/>
    <cellStyle name="Standard_anwesenh" xfId="3"/>
    <cellStyle name="Standard_anwesenheit_d" xfId="4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104775</xdr:colOff>
      <xdr:row>0</xdr:row>
      <xdr:rowOff>2717800</xdr:rowOff>
    </xdr:from>
    <xdr:to>
      <xdr:col>32</xdr:col>
      <xdr:colOff>12700</xdr:colOff>
      <xdr:row>44</xdr:row>
      <xdr:rowOff>127000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4829175" y="2717800"/>
          <a:ext cx="1041400" cy="76962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vert="vert270" wrap="square" lIns="82296" tIns="68580" rIns="82296" bIns="0" anchor="ctr" upright="1"/>
        <a:lstStyle/>
        <a:p>
          <a:pPr algn="r" rtl="0">
            <a:defRPr sz="1000"/>
          </a:pPr>
          <a:r>
            <a:rPr lang="de-CH" sz="4000" b="1" i="0" u="none" strike="noStrike" baseline="0">
              <a:solidFill>
                <a:srgbClr val="000000"/>
              </a:solidFill>
              <a:latin typeface="Arial"/>
              <a:cs typeface="Arial"/>
            </a:rPr>
            <a:t>Anwesenheitskontrolle  </a:t>
          </a:r>
          <a:endParaRPr lang="de-CH"/>
        </a:p>
      </xdr:txBody>
    </xdr:sp>
    <xdr:clientData/>
  </xdr:twoCellAnchor>
  <xdr:twoCellAnchor>
    <xdr:from>
      <xdr:col>9</xdr:col>
      <xdr:colOff>9525</xdr:colOff>
      <xdr:row>39</xdr:row>
      <xdr:rowOff>66675</xdr:rowOff>
    </xdr:from>
    <xdr:to>
      <xdr:col>22</xdr:col>
      <xdr:colOff>0</xdr:colOff>
      <xdr:row>41</xdr:row>
      <xdr:rowOff>142875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466850" y="9591675"/>
          <a:ext cx="2771775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CH"/>
        </a:p>
      </xdr:txBody>
    </xdr:sp>
    <xdr:clientData/>
  </xdr:twoCellAnchor>
  <xdr:twoCellAnchor editAs="absolute">
    <xdr:from>
      <xdr:col>13</xdr:col>
      <xdr:colOff>149226</xdr:colOff>
      <xdr:row>0</xdr:row>
      <xdr:rowOff>63500</xdr:rowOff>
    </xdr:from>
    <xdr:to>
      <xdr:col>26</xdr:col>
      <xdr:colOff>112568</xdr:colOff>
      <xdr:row>0</xdr:row>
      <xdr:rowOff>753341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0526" y="63500"/>
          <a:ext cx="2068367" cy="6898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Eidgenössisches Departement für Verteidigung,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Bevölkerungsschutz und Sport VBS</a:t>
          </a:r>
        </a:p>
        <a:p>
          <a:pPr algn="l" rtl="0">
            <a:defRPr sz="1000"/>
          </a:pPr>
          <a:endParaRPr lang="en-US" sz="300" b="0" i="0" strike="noStrike">
            <a:solidFill>
              <a:srgbClr val="000000"/>
            </a:solidFill>
            <a:latin typeface="Arial"/>
            <a:cs typeface="Arial"/>
          </a:endParaRPr>
        </a:p>
        <a:p>
          <a:r>
            <a:rPr lang="de-CH" sz="750" b="1">
              <a:latin typeface="+mn-lt"/>
              <a:ea typeface="+mn-ea"/>
              <a:cs typeface="+mn-cs"/>
            </a:rPr>
            <a:t>Bundesamt für Sport BASPO</a:t>
          </a:r>
        </a:p>
        <a:p>
          <a:r>
            <a:rPr lang="de-CH" sz="750">
              <a:latin typeface="+mn-lt"/>
              <a:ea typeface="+mn-ea"/>
              <a:cs typeface="+mn-cs"/>
            </a:rPr>
            <a:t>Jugend- und Erwachsenensport</a:t>
          </a:r>
        </a:p>
      </xdr:txBody>
    </xdr:sp>
    <xdr:clientData/>
  </xdr:twoCellAnchor>
  <xdr:twoCellAnchor editAs="absolute">
    <xdr:from>
      <xdr:col>0</xdr:col>
      <xdr:colOff>38100</xdr:colOff>
      <xdr:row>0</xdr:row>
      <xdr:rowOff>76200</xdr:rowOff>
    </xdr:from>
    <xdr:to>
      <xdr:col>9</xdr:col>
      <xdr:colOff>552450</xdr:colOff>
      <xdr:row>0</xdr:row>
      <xdr:rowOff>571500</xdr:rowOff>
    </xdr:to>
    <xdr:pic>
      <xdr:nvPicPr>
        <xdr:cNvPr id="2056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200"/>
          <a:ext cx="19716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10242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11266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19050</xdr:colOff>
      <xdr:row>1</xdr:row>
      <xdr:rowOff>371475</xdr:rowOff>
    </xdr:to>
    <xdr:pic>
      <xdr:nvPicPr>
        <xdr:cNvPr id="12290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19050</xdr:colOff>
      <xdr:row>1</xdr:row>
      <xdr:rowOff>371475</xdr:rowOff>
    </xdr:to>
    <xdr:pic>
      <xdr:nvPicPr>
        <xdr:cNvPr id="13314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19050</xdr:colOff>
      <xdr:row>1</xdr:row>
      <xdr:rowOff>371475</xdr:rowOff>
    </xdr:to>
    <xdr:pic>
      <xdr:nvPicPr>
        <xdr:cNvPr id="14338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19050</xdr:colOff>
      <xdr:row>1</xdr:row>
      <xdr:rowOff>371475</xdr:rowOff>
    </xdr:to>
    <xdr:pic>
      <xdr:nvPicPr>
        <xdr:cNvPr id="15362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16386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5</xdr:row>
      <xdr:rowOff>28575</xdr:rowOff>
    </xdr:from>
    <xdr:to>
      <xdr:col>17</xdr:col>
      <xdr:colOff>190500</xdr:colOff>
      <xdr:row>9</xdr:row>
      <xdr:rowOff>9525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 flipH="1">
          <a:off x="3657600" y="1314450"/>
          <a:ext cx="1381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133350</xdr:colOff>
      <xdr:row>16</xdr:row>
      <xdr:rowOff>76200</xdr:rowOff>
    </xdr:from>
    <xdr:to>
      <xdr:col>2</xdr:col>
      <xdr:colOff>28575</xdr:colOff>
      <xdr:row>16</xdr:row>
      <xdr:rowOff>76200</xdr:rowOff>
    </xdr:to>
    <xdr:sp macro="" textlink="">
      <xdr:nvSpPr>
        <xdr:cNvPr id="3078" name="Line 3"/>
        <xdr:cNvSpPr>
          <a:spLocks noChangeShapeType="1"/>
        </xdr:cNvSpPr>
      </xdr:nvSpPr>
      <xdr:spPr bwMode="auto">
        <a:xfrm flipH="1">
          <a:off x="133350" y="31432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absolute">
    <xdr:from>
      <xdr:col>1</xdr:col>
      <xdr:colOff>315479</xdr:colOff>
      <xdr:row>47</xdr:row>
      <xdr:rowOff>79375</xdr:rowOff>
    </xdr:from>
    <xdr:to>
      <xdr:col>13</xdr:col>
      <xdr:colOff>38070</xdr:colOff>
      <xdr:row>52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15504" y="8166100"/>
          <a:ext cx="3570691" cy="692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Eidgenössisches Departement für Verteidigung,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Bevölkerungsschutz und Sport VBS</a:t>
          </a:r>
        </a:p>
        <a:p>
          <a:pPr algn="l" rtl="0">
            <a:defRPr sz="1000"/>
          </a:pPr>
          <a:endParaRPr lang="en-US" sz="750" b="0" i="0" strike="noStrike">
            <a:solidFill>
              <a:srgbClr val="000000"/>
            </a:solidFill>
            <a:latin typeface="Arial"/>
            <a:cs typeface="Arial"/>
          </a:endParaRPr>
        </a:p>
        <a:p>
          <a:r>
            <a:rPr lang="de-CH" sz="750" b="1">
              <a:latin typeface="+mn-lt"/>
              <a:ea typeface="+mn-ea"/>
              <a:cs typeface="+mn-cs"/>
            </a:rPr>
            <a:t>Bundesamt für Sport BASPO</a:t>
          </a:r>
        </a:p>
        <a:p>
          <a:r>
            <a:rPr lang="de-CH" sz="750">
              <a:latin typeface="+mn-lt"/>
              <a:ea typeface="+mn-ea"/>
              <a:cs typeface="+mn-cs"/>
            </a:rPr>
            <a:t>Jugend- und Erwachsenensport</a:t>
          </a:r>
        </a:p>
      </xdr:txBody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3</xdr:col>
      <xdr:colOff>219075</xdr:colOff>
      <xdr:row>1</xdr:row>
      <xdr:rowOff>257175</xdr:rowOff>
    </xdr:to>
    <xdr:pic>
      <xdr:nvPicPr>
        <xdr:cNvPr id="3080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1907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209550</xdr:colOff>
      <xdr:row>1</xdr:row>
      <xdr:rowOff>247650</xdr:rowOff>
    </xdr:to>
    <xdr:pic>
      <xdr:nvPicPr>
        <xdr:cNvPr id="4099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81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228600</xdr:colOff>
      <xdr:row>48</xdr:row>
      <xdr:rowOff>0</xdr:rowOff>
    </xdr:from>
    <xdr:to>
      <xdr:col>12</xdr:col>
      <xdr:colOff>145599</xdr:colOff>
      <xdr:row>52</xdr:row>
      <xdr:rowOff>87679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8625" y="8496300"/>
          <a:ext cx="3526974" cy="697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Eidgenössisches Departement für Verteidigung,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Bevölkerungsschutz und Sport VBS</a:t>
          </a:r>
        </a:p>
        <a:p>
          <a:pPr algn="l" rtl="0">
            <a:defRPr sz="1000"/>
          </a:pPr>
          <a:endParaRPr lang="en-US" sz="750" b="0" i="0" strike="noStrike">
            <a:solidFill>
              <a:srgbClr val="000000"/>
            </a:solidFill>
            <a:latin typeface="Arial"/>
            <a:cs typeface="Arial"/>
          </a:endParaRPr>
        </a:p>
        <a:p>
          <a:r>
            <a:rPr lang="de-CH" sz="750" b="1">
              <a:latin typeface="+mn-lt"/>
              <a:ea typeface="+mn-ea"/>
              <a:cs typeface="+mn-cs"/>
            </a:rPr>
            <a:t>Bundesamt für Sport BASPO</a:t>
          </a:r>
        </a:p>
        <a:p>
          <a:r>
            <a:rPr lang="de-CH" sz="750">
              <a:latin typeface="+mn-lt"/>
              <a:ea typeface="+mn-ea"/>
              <a:cs typeface="+mn-cs"/>
            </a:rPr>
            <a:t>Jugend- und Erwachsenensport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16</xdr:row>
      <xdr:rowOff>104775</xdr:rowOff>
    </xdr:from>
    <xdr:to>
      <xdr:col>13</xdr:col>
      <xdr:colOff>200025</xdr:colOff>
      <xdr:row>16</xdr:row>
      <xdr:rowOff>104775</xdr:rowOff>
    </xdr:to>
    <xdr:sp macro="" textlink="">
      <xdr:nvSpPr>
        <xdr:cNvPr id="5126" name="Rectangle 3"/>
        <xdr:cNvSpPr>
          <a:spLocks noChangeArrowheads="1"/>
        </xdr:cNvSpPr>
      </xdr:nvSpPr>
      <xdr:spPr bwMode="auto">
        <a:xfrm>
          <a:off x="2809875" y="2171700"/>
          <a:ext cx="95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190500</xdr:colOff>
      <xdr:row>16</xdr:row>
      <xdr:rowOff>104775</xdr:rowOff>
    </xdr:from>
    <xdr:to>
      <xdr:col>14</xdr:col>
      <xdr:colOff>190500</xdr:colOff>
      <xdr:row>16</xdr:row>
      <xdr:rowOff>104775</xdr:rowOff>
    </xdr:to>
    <xdr:sp macro="" textlink="">
      <xdr:nvSpPr>
        <xdr:cNvPr id="5127" name="Rectangle 4"/>
        <xdr:cNvSpPr>
          <a:spLocks noChangeArrowheads="1"/>
        </xdr:cNvSpPr>
      </xdr:nvSpPr>
      <xdr:spPr bwMode="auto">
        <a:xfrm>
          <a:off x="3114675" y="217170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190500</xdr:colOff>
      <xdr:row>16</xdr:row>
      <xdr:rowOff>104775</xdr:rowOff>
    </xdr:from>
    <xdr:to>
      <xdr:col>18</xdr:col>
      <xdr:colOff>200025</xdr:colOff>
      <xdr:row>16</xdr:row>
      <xdr:rowOff>104775</xdr:rowOff>
    </xdr:to>
    <xdr:sp macro="" textlink="">
      <xdr:nvSpPr>
        <xdr:cNvPr id="5128" name="Rectangle 5"/>
        <xdr:cNvSpPr>
          <a:spLocks noChangeArrowheads="1"/>
        </xdr:cNvSpPr>
      </xdr:nvSpPr>
      <xdr:spPr bwMode="auto">
        <a:xfrm>
          <a:off x="4105275" y="2171700"/>
          <a:ext cx="95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190500</xdr:colOff>
      <xdr:row>16</xdr:row>
      <xdr:rowOff>104775</xdr:rowOff>
    </xdr:from>
    <xdr:to>
      <xdr:col>19</xdr:col>
      <xdr:colOff>200025</xdr:colOff>
      <xdr:row>16</xdr:row>
      <xdr:rowOff>104775</xdr:rowOff>
    </xdr:to>
    <xdr:sp macro="" textlink="">
      <xdr:nvSpPr>
        <xdr:cNvPr id="5129" name="Rectangle 6"/>
        <xdr:cNvSpPr>
          <a:spLocks noChangeArrowheads="1"/>
        </xdr:cNvSpPr>
      </xdr:nvSpPr>
      <xdr:spPr bwMode="auto">
        <a:xfrm>
          <a:off x="4410075" y="2171700"/>
          <a:ext cx="95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190500</xdr:colOff>
      <xdr:row>16</xdr:row>
      <xdr:rowOff>104775</xdr:rowOff>
    </xdr:from>
    <xdr:to>
      <xdr:col>19</xdr:col>
      <xdr:colOff>200025</xdr:colOff>
      <xdr:row>16</xdr:row>
      <xdr:rowOff>104775</xdr:rowOff>
    </xdr:to>
    <xdr:sp macro="" textlink="">
      <xdr:nvSpPr>
        <xdr:cNvPr id="5130" name="Rectangle 7"/>
        <xdr:cNvSpPr>
          <a:spLocks noChangeArrowheads="1"/>
        </xdr:cNvSpPr>
      </xdr:nvSpPr>
      <xdr:spPr bwMode="auto">
        <a:xfrm>
          <a:off x="4410075" y="2171700"/>
          <a:ext cx="95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4</xdr:col>
      <xdr:colOff>9525</xdr:colOff>
      <xdr:row>1</xdr:row>
      <xdr:rowOff>381000</xdr:rowOff>
    </xdr:to>
    <xdr:pic>
      <xdr:nvPicPr>
        <xdr:cNvPr id="1026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21812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6146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7170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8194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9218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2"/>
  <sheetViews>
    <sheetView showGridLines="0" tabSelected="1" view="pageBreakPreview" topLeftCell="A4" zoomScale="110" zoomScaleNormal="75" zoomScaleSheetLayoutView="110" workbookViewId="0">
      <selection activeCell="K10" sqref="K10:T10"/>
    </sheetView>
  </sheetViews>
  <sheetFormatPr baseColWidth="10" defaultRowHeight="14.25"/>
  <cols>
    <col min="1" max="9" width="2.125" style="177" customWidth="1"/>
    <col min="10" max="10" width="11" style="177" customWidth="1"/>
    <col min="11" max="37" width="2.125" style="177" customWidth="1"/>
    <col min="38" max="38" width="2.25" style="177" customWidth="1"/>
    <col min="39" max="16384" width="11" style="177"/>
  </cols>
  <sheetData>
    <row r="1" spans="1:37" ht="219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Z1" s="176"/>
      <c r="AA1" s="178"/>
      <c r="AB1" s="176"/>
      <c r="AC1" s="176"/>
      <c r="AD1" s="176"/>
      <c r="AE1" s="176"/>
      <c r="AF1" s="176"/>
      <c r="AG1" s="176"/>
      <c r="AH1" s="176"/>
      <c r="AI1" s="176"/>
      <c r="AJ1" s="176"/>
      <c r="AK1" s="176"/>
    </row>
    <row r="2" spans="1:37" ht="45" customHeight="1">
      <c r="A2" s="176"/>
      <c r="B2" s="176"/>
      <c r="C2" s="176"/>
      <c r="D2" s="176"/>
      <c r="E2" s="179" t="s">
        <v>156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79"/>
      <c r="T2" s="179"/>
      <c r="U2" s="179"/>
      <c r="V2" s="179"/>
      <c r="Z2" s="176"/>
      <c r="AA2" s="178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7" ht="12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Z3" s="176"/>
      <c r="AA3" s="178"/>
      <c r="AB3" s="176"/>
      <c r="AC3" s="176"/>
      <c r="AD3" s="176"/>
      <c r="AE3" s="176"/>
      <c r="AF3" s="176"/>
      <c r="AG3" s="176"/>
      <c r="AH3" s="176"/>
      <c r="AI3" s="176"/>
      <c r="AJ3" s="176"/>
      <c r="AK3" s="176"/>
    </row>
    <row r="4" spans="1:37" ht="12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Z4" s="176"/>
      <c r="AA4" s="178"/>
      <c r="AB4" s="176"/>
      <c r="AC4" s="176"/>
      <c r="AD4" s="176"/>
      <c r="AE4" s="176"/>
      <c r="AF4" s="176"/>
      <c r="AG4" s="176"/>
      <c r="AH4" s="176"/>
      <c r="AI4" s="176"/>
      <c r="AJ4" s="176"/>
      <c r="AK4" s="176"/>
    </row>
    <row r="5" spans="1:37" ht="18" customHeight="1">
      <c r="A5" s="176"/>
      <c r="B5" s="176"/>
      <c r="C5" s="176"/>
      <c r="D5" s="176"/>
      <c r="E5" s="181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3"/>
      <c r="V5" s="176"/>
      <c r="Z5" s="176"/>
      <c r="AA5" s="178"/>
      <c r="AB5" s="176"/>
      <c r="AC5" s="176"/>
      <c r="AD5" s="176"/>
      <c r="AE5" s="176"/>
      <c r="AF5" s="176"/>
      <c r="AG5" s="176"/>
      <c r="AH5" s="176"/>
      <c r="AI5" s="176"/>
      <c r="AJ5" s="176"/>
      <c r="AK5" s="176"/>
    </row>
    <row r="6" spans="1:37" ht="18" customHeight="1">
      <c r="A6" s="176"/>
      <c r="B6" s="176"/>
      <c r="C6" s="176"/>
      <c r="D6" s="176"/>
      <c r="E6" s="184" t="s">
        <v>77</v>
      </c>
      <c r="F6" s="185"/>
      <c r="G6" s="185"/>
      <c r="H6" s="185"/>
      <c r="I6" s="185"/>
      <c r="J6" s="185"/>
      <c r="K6" s="316">
        <v>2013</v>
      </c>
      <c r="L6" s="316"/>
      <c r="M6" s="316"/>
      <c r="N6" s="316"/>
      <c r="O6" s="316"/>
      <c r="P6" s="316"/>
      <c r="Q6" s="316"/>
      <c r="R6" s="316"/>
      <c r="S6" s="316"/>
      <c r="T6" s="316"/>
      <c r="U6" s="186"/>
      <c r="V6" s="176"/>
      <c r="Z6" s="176"/>
      <c r="AA6" s="178"/>
      <c r="AB6" s="176"/>
      <c r="AC6" s="176"/>
      <c r="AD6" s="176"/>
      <c r="AE6" s="176"/>
      <c r="AF6" s="176"/>
      <c r="AG6" s="176"/>
      <c r="AH6" s="176"/>
      <c r="AI6" s="176"/>
      <c r="AJ6" s="176"/>
      <c r="AK6" s="176"/>
    </row>
    <row r="7" spans="1:37" ht="18" customHeight="1">
      <c r="A7" s="176"/>
      <c r="B7" s="176"/>
      <c r="C7" s="176"/>
      <c r="D7" s="176"/>
      <c r="E7" s="184" t="s">
        <v>78</v>
      </c>
      <c r="F7" s="185"/>
      <c r="G7" s="185"/>
      <c r="H7" s="185"/>
      <c r="I7" s="185"/>
      <c r="J7" s="185"/>
      <c r="K7" s="316" t="s">
        <v>168</v>
      </c>
      <c r="L7" s="316"/>
      <c r="M7" s="316"/>
      <c r="N7" s="316"/>
      <c r="O7" s="316"/>
      <c r="P7" s="316"/>
      <c r="Q7" s="316"/>
      <c r="R7" s="316"/>
      <c r="S7" s="316"/>
      <c r="T7" s="316"/>
      <c r="U7" s="186"/>
      <c r="V7" s="176"/>
      <c r="Z7" s="176"/>
      <c r="AA7" s="178"/>
      <c r="AB7" s="176"/>
      <c r="AC7" s="176"/>
      <c r="AD7" s="176"/>
      <c r="AE7" s="176"/>
      <c r="AF7" s="176"/>
      <c r="AG7" s="176"/>
      <c r="AH7" s="176"/>
      <c r="AI7" s="176"/>
      <c r="AJ7" s="176"/>
      <c r="AK7" s="176"/>
    </row>
    <row r="8" spans="1:37" ht="18" customHeight="1">
      <c r="A8" s="176"/>
      <c r="B8" s="176"/>
      <c r="C8" s="176"/>
      <c r="D8" s="176"/>
      <c r="E8" s="184" t="s">
        <v>79</v>
      </c>
      <c r="F8" s="185"/>
      <c r="G8" s="185"/>
      <c r="H8" s="185"/>
      <c r="I8" s="185"/>
      <c r="J8" s="185"/>
      <c r="K8" s="316" t="s">
        <v>166</v>
      </c>
      <c r="L8" s="316"/>
      <c r="M8" s="316"/>
      <c r="N8" s="316"/>
      <c r="O8" s="316"/>
      <c r="P8" s="316"/>
      <c r="Q8" s="316"/>
      <c r="R8" s="316"/>
      <c r="S8" s="316"/>
      <c r="T8" s="316"/>
      <c r="U8" s="186"/>
      <c r="V8" s="176"/>
      <c r="Z8" s="176"/>
      <c r="AA8" s="178"/>
      <c r="AB8" s="176"/>
      <c r="AC8" s="176"/>
      <c r="AD8" s="176"/>
      <c r="AE8" s="176"/>
      <c r="AF8" s="176"/>
      <c r="AG8" s="176"/>
      <c r="AH8" s="176"/>
      <c r="AI8" s="176"/>
      <c r="AJ8" s="176"/>
      <c r="AK8" s="176"/>
    </row>
    <row r="9" spans="1:37" ht="18" customHeight="1">
      <c r="A9" s="176"/>
      <c r="B9" s="176"/>
      <c r="C9" s="176"/>
      <c r="D9" s="176"/>
      <c r="E9" s="187" t="s">
        <v>157</v>
      </c>
      <c r="F9" s="185"/>
      <c r="G9" s="185"/>
      <c r="H9" s="185"/>
      <c r="I9" s="185"/>
      <c r="J9" s="185"/>
      <c r="K9" s="316" t="s">
        <v>170</v>
      </c>
      <c r="L9" s="316"/>
      <c r="M9" s="316"/>
      <c r="N9" s="316"/>
      <c r="O9" s="316"/>
      <c r="P9" s="316"/>
      <c r="Q9" s="316"/>
      <c r="R9" s="316"/>
      <c r="S9" s="316"/>
      <c r="T9" s="316"/>
      <c r="U9" s="186"/>
      <c r="V9" s="176"/>
      <c r="Z9" s="176"/>
      <c r="AA9" s="178"/>
      <c r="AB9" s="176"/>
      <c r="AC9" s="176"/>
      <c r="AD9" s="176"/>
      <c r="AE9" s="176"/>
      <c r="AF9" s="176"/>
      <c r="AG9" s="176"/>
      <c r="AH9" s="176"/>
      <c r="AI9" s="176"/>
      <c r="AJ9" s="176"/>
      <c r="AK9" s="176"/>
    </row>
    <row r="10" spans="1:37" ht="18" customHeight="1">
      <c r="A10" s="176"/>
      <c r="B10" s="176"/>
      <c r="C10" s="176"/>
      <c r="D10" s="176"/>
      <c r="E10" s="184" t="s">
        <v>80</v>
      </c>
      <c r="F10" s="185"/>
      <c r="G10" s="185"/>
      <c r="H10" s="185"/>
      <c r="I10" s="185"/>
      <c r="J10" s="185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186"/>
      <c r="V10" s="176"/>
      <c r="Z10" s="176"/>
      <c r="AA10" s="178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</row>
    <row r="11" spans="1:37" ht="18" customHeight="1">
      <c r="A11" s="176"/>
      <c r="B11" s="176"/>
      <c r="C11" s="176"/>
      <c r="D11" s="176"/>
      <c r="E11" s="184" t="s">
        <v>158</v>
      </c>
      <c r="F11" s="185"/>
      <c r="G11" s="185"/>
      <c r="H11" s="185"/>
      <c r="I11" s="185"/>
      <c r="J11" s="185"/>
      <c r="K11" s="316" t="s">
        <v>169</v>
      </c>
      <c r="L11" s="316"/>
      <c r="M11" s="316"/>
      <c r="N11" s="316"/>
      <c r="O11" s="316"/>
      <c r="P11" s="316"/>
      <c r="Q11" s="316"/>
      <c r="R11" s="316"/>
      <c r="S11" s="316"/>
      <c r="T11" s="316"/>
      <c r="U11" s="186"/>
      <c r="V11" s="176"/>
      <c r="Z11" s="176"/>
      <c r="AA11" s="178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</row>
    <row r="12" spans="1:37" ht="18" customHeight="1">
      <c r="A12" s="176"/>
      <c r="B12" s="176"/>
      <c r="C12" s="176"/>
      <c r="D12" s="176"/>
      <c r="E12" s="184" t="s">
        <v>81</v>
      </c>
      <c r="F12" s="185"/>
      <c r="G12" s="185"/>
      <c r="H12" s="185"/>
      <c r="I12" s="185"/>
      <c r="J12" s="185"/>
      <c r="K12" s="315">
        <v>491090</v>
      </c>
      <c r="L12" s="315"/>
      <c r="M12" s="315"/>
      <c r="N12" s="315"/>
      <c r="O12" s="315"/>
      <c r="P12" s="315"/>
      <c r="Q12" s="315"/>
      <c r="R12" s="315"/>
      <c r="S12" s="315"/>
      <c r="T12" s="315"/>
      <c r="U12" s="186"/>
      <c r="Z12" s="176"/>
      <c r="AA12" s="178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</row>
    <row r="13" spans="1:37" ht="12" customHeight="1">
      <c r="A13" s="176"/>
      <c r="B13" s="176"/>
      <c r="C13" s="176"/>
      <c r="D13" s="176"/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Z13" s="176"/>
      <c r="AA13" s="178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</row>
    <row r="14" spans="1:37" ht="12" customHeight="1">
      <c r="A14" s="176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Z14" s="176"/>
      <c r="AA14" s="178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</row>
    <row r="15" spans="1:37" ht="12" customHeight="1">
      <c r="A15" s="176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Z15" s="192"/>
      <c r="AA15" s="178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</row>
    <row r="16" spans="1:37" ht="12" customHeight="1">
      <c r="A16" s="176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80"/>
      <c r="P16" s="180"/>
      <c r="Q16" s="180"/>
      <c r="R16" s="180"/>
      <c r="S16" s="180"/>
      <c r="T16" s="180"/>
      <c r="U16" s="180"/>
      <c r="V16" s="180"/>
      <c r="Z16" s="176"/>
      <c r="AA16" s="193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</row>
    <row r="17" spans="1:37" ht="12" customHeight="1">
      <c r="A17" s="176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79"/>
      <c r="P17" s="179"/>
      <c r="Q17" s="179"/>
      <c r="R17" s="179"/>
      <c r="S17" s="179"/>
      <c r="T17" s="179"/>
      <c r="U17" s="179"/>
      <c r="V17" s="179"/>
      <c r="Z17" s="176"/>
      <c r="AA17" s="193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</row>
    <row r="18" spans="1:37" ht="12" customHeight="1">
      <c r="A18" s="176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4"/>
      <c r="P18" s="194"/>
      <c r="Q18" s="194"/>
      <c r="R18" s="194"/>
      <c r="S18" s="194"/>
      <c r="T18" s="194"/>
      <c r="U18" s="194"/>
      <c r="V18" s="194"/>
      <c r="Z18" s="176"/>
      <c r="AA18" s="195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</row>
    <row r="19" spans="1:37" ht="12" customHeight="1">
      <c r="A19" s="176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4"/>
      <c r="P19" s="194"/>
      <c r="Q19" s="194"/>
      <c r="R19" s="194"/>
      <c r="S19" s="194"/>
      <c r="T19" s="194"/>
      <c r="U19" s="194"/>
      <c r="V19" s="194"/>
      <c r="Z19" s="176"/>
      <c r="AA19" s="195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</row>
    <row r="20" spans="1:37" ht="12" customHeight="1">
      <c r="A20" s="176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6"/>
      <c r="P20" s="196"/>
      <c r="Q20" s="196"/>
      <c r="R20" s="196"/>
      <c r="S20" s="196"/>
      <c r="T20" s="196"/>
      <c r="U20" s="196"/>
      <c r="V20" s="196"/>
      <c r="Z20" s="176"/>
      <c r="AA20" s="197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</row>
    <row r="21" spans="1:37" ht="12" customHeight="1">
      <c r="A21" s="176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6"/>
      <c r="P21" s="196"/>
      <c r="Q21" s="196"/>
      <c r="R21" s="196"/>
      <c r="S21" s="196"/>
      <c r="T21" s="196"/>
      <c r="U21" s="196"/>
      <c r="V21" s="196"/>
      <c r="Z21" s="176"/>
      <c r="AA21" s="197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</row>
    <row r="22" spans="1:37" ht="12" customHeight="1">
      <c r="A22" s="176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6"/>
      <c r="P22" s="196"/>
      <c r="Q22" s="196"/>
      <c r="R22" s="196"/>
      <c r="S22" s="196"/>
      <c r="T22" s="196"/>
      <c r="U22" s="196"/>
      <c r="V22" s="196"/>
      <c r="Z22" s="176"/>
      <c r="AA22" s="197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</row>
    <row r="23" spans="1:37" ht="12" customHeight="1"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8"/>
      <c r="P23" s="198"/>
      <c r="Q23" s="198"/>
      <c r="R23" s="198"/>
      <c r="S23" s="198"/>
      <c r="T23" s="198"/>
      <c r="U23" s="198"/>
      <c r="V23" s="198"/>
      <c r="AA23" s="197"/>
    </row>
    <row r="24" spans="1:37" ht="11.25" customHeight="1"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8"/>
      <c r="P24" s="198"/>
      <c r="Q24" s="198"/>
      <c r="R24" s="198"/>
      <c r="S24" s="198"/>
      <c r="T24" s="198"/>
      <c r="U24" s="198"/>
      <c r="V24" s="198"/>
      <c r="AA24" s="197"/>
    </row>
    <row r="25" spans="1:37" ht="11.25" customHeight="1"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8"/>
      <c r="P25" s="198"/>
      <c r="Q25" s="198"/>
      <c r="R25" s="198"/>
      <c r="S25" s="198"/>
      <c r="T25" s="198"/>
      <c r="U25" s="198"/>
      <c r="V25" s="198"/>
      <c r="AA25" s="197"/>
    </row>
    <row r="26" spans="1:37" ht="11.25" customHeight="1"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8"/>
      <c r="P26" s="198"/>
      <c r="Q26" s="198"/>
      <c r="R26" s="198"/>
      <c r="S26" s="198"/>
      <c r="T26" s="198"/>
      <c r="U26" s="198"/>
      <c r="V26" s="198"/>
      <c r="AA26" s="197"/>
    </row>
    <row r="27" spans="1:37" ht="11.25" customHeight="1"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8"/>
      <c r="P27" s="198"/>
      <c r="Q27" s="198"/>
      <c r="R27" s="198"/>
      <c r="S27" s="198"/>
      <c r="T27" s="198"/>
      <c r="U27" s="198"/>
      <c r="V27" s="198"/>
      <c r="AA27" s="197"/>
    </row>
    <row r="28" spans="1:37" ht="11.25" customHeight="1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8"/>
      <c r="P28" s="198"/>
      <c r="Q28" s="198"/>
      <c r="R28" s="198"/>
      <c r="S28" s="198"/>
      <c r="T28" s="198"/>
      <c r="U28" s="198"/>
      <c r="V28" s="198"/>
      <c r="AA28" s="197"/>
    </row>
    <row r="29" spans="1:37" ht="11.25" customHeight="1"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8"/>
      <c r="P29" s="198"/>
      <c r="Q29" s="198"/>
      <c r="R29" s="198"/>
      <c r="S29" s="198"/>
      <c r="T29" s="198"/>
      <c r="U29" s="198"/>
      <c r="V29" s="198"/>
      <c r="AA29" s="197"/>
    </row>
    <row r="30" spans="1:37" ht="11.25" customHeight="1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8"/>
      <c r="P30" s="198"/>
      <c r="Q30" s="198"/>
      <c r="R30" s="198"/>
      <c r="S30" s="198"/>
      <c r="T30" s="198"/>
      <c r="U30" s="198"/>
      <c r="V30" s="198"/>
      <c r="AA30" s="197"/>
    </row>
    <row r="31" spans="1:37" ht="11.25" customHeight="1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8"/>
      <c r="P31" s="198"/>
      <c r="Q31" s="198"/>
      <c r="R31" s="198"/>
      <c r="S31" s="198"/>
      <c r="T31" s="198"/>
      <c r="U31" s="198"/>
      <c r="V31" s="198"/>
      <c r="AA31" s="197"/>
    </row>
    <row r="32" spans="1:37" ht="12" customHeight="1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8"/>
      <c r="P32" s="198"/>
      <c r="Q32" s="198"/>
      <c r="R32" s="198"/>
      <c r="S32" s="198"/>
      <c r="T32" s="198"/>
      <c r="U32" s="198"/>
      <c r="V32" s="198"/>
      <c r="AA32" s="197"/>
    </row>
    <row r="33" spans="2:27" ht="12" customHeight="1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8"/>
      <c r="P33" s="198"/>
      <c r="Q33" s="198"/>
      <c r="R33" s="198"/>
      <c r="S33" s="198"/>
      <c r="T33" s="198"/>
      <c r="U33" s="198"/>
      <c r="V33" s="198"/>
      <c r="AA33" s="197"/>
    </row>
    <row r="34" spans="2:27" ht="12" customHeight="1"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8"/>
      <c r="P34" s="198"/>
      <c r="Q34" s="198"/>
      <c r="R34" s="198"/>
      <c r="S34" s="198"/>
      <c r="T34" s="198"/>
      <c r="U34" s="198"/>
      <c r="V34" s="198"/>
      <c r="AA34" s="197"/>
    </row>
    <row r="35" spans="2:27" ht="12" customHeight="1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8"/>
      <c r="P35" s="198"/>
      <c r="Q35" s="198"/>
      <c r="R35" s="198"/>
      <c r="S35" s="198"/>
      <c r="T35" s="198"/>
      <c r="U35" s="198"/>
      <c r="V35" s="198"/>
      <c r="AA35" s="197"/>
    </row>
    <row r="36" spans="2:27" ht="12" customHeight="1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8"/>
      <c r="P36" s="198"/>
      <c r="Q36" s="198"/>
      <c r="R36" s="198"/>
      <c r="S36" s="198"/>
      <c r="T36" s="198"/>
      <c r="U36" s="198"/>
      <c r="V36" s="198"/>
      <c r="AA36" s="197"/>
    </row>
    <row r="37" spans="2:27" ht="12" customHeight="1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AA37" s="178"/>
    </row>
    <row r="38" spans="2:27" ht="12" customHeight="1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AA38" s="178"/>
    </row>
    <row r="39" spans="2:27" ht="12" customHeight="1"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AA39" s="178"/>
    </row>
    <row r="40" spans="2:27" ht="12" customHeight="1"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AA40" s="178"/>
    </row>
    <row r="41" spans="2:27" ht="12" customHeight="1"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AA41" s="178"/>
    </row>
    <row r="42" spans="2:27" ht="12" customHeight="1">
      <c r="AA42" s="178"/>
    </row>
    <row r="43" spans="2:27" ht="12" customHeight="1">
      <c r="J43" s="199" t="s">
        <v>160</v>
      </c>
      <c r="AA43" s="178"/>
    </row>
    <row r="44" spans="2:27" ht="12" customHeight="1">
      <c r="W44" s="176"/>
      <c r="X44" s="176"/>
    </row>
    <row r="45" spans="2:27" ht="12" customHeight="1">
      <c r="W45" s="176"/>
      <c r="X45" s="176"/>
    </row>
    <row r="46" spans="2:27" ht="12" customHeight="1">
      <c r="W46" s="176"/>
      <c r="X46" s="176"/>
    </row>
    <row r="47" spans="2:27" ht="12" customHeight="1">
      <c r="W47" s="176"/>
      <c r="X47" s="176"/>
    </row>
    <row r="48" spans="2:27" ht="12" customHeight="1">
      <c r="W48" s="176"/>
      <c r="X48" s="176"/>
    </row>
    <row r="49" spans="23:24" ht="12" customHeight="1">
      <c r="W49" s="176"/>
      <c r="X49" s="176"/>
    </row>
    <row r="50" spans="23:24" ht="12" customHeight="1"/>
    <row r="51" spans="23:24" ht="12" customHeight="1"/>
    <row r="52" spans="23:24" ht="12" customHeight="1"/>
  </sheetData>
  <sheetProtection password="CC43" sheet="1" objects="1" scenarios="1"/>
  <mergeCells count="7">
    <mergeCell ref="K12:T12"/>
    <mergeCell ref="K6:T6"/>
    <mergeCell ref="K7:T7"/>
    <mergeCell ref="K8:T8"/>
    <mergeCell ref="K9:T9"/>
    <mergeCell ref="K10:T10"/>
    <mergeCell ref="K11:T11"/>
  </mergeCells>
  <pageMargins left="0.6692913385826772" right="0.19685039370078741" top="0.43307086614173229" bottom="0.11811023622047245" header="0.31496062992125984" footer="0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44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IF('1'!A10="","",IF(F11&lt;'5'!F11,'5'!A10+1,'5'!A10))</f>
        <v>2013</v>
      </c>
      <c r="B10" s="401" t="s">
        <v>8</v>
      </c>
      <c r="C10" s="402"/>
      <c r="D10" s="402"/>
      <c r="E10" s="403"/>
      <c r="F10" s="216" t="str">
        <f>IF(AND(OR('5'!L10=28,'5'!S10=28,'5'!Z10=28,'5'!AG10=28,'5'!AN10=28),'5'!L11=2),1,IF(AND(OR('5'!L11=4,'5'!L11=6,'5'!L11=9,'5'!L11=11),OR('5'!L10=30,'5'!S10=30,'5'!Z10=30,'5'!AG10=30,'5'!AN10=30)),1,IF(AND(OR('5'!L11=1,'5'!L11=3,'5'!L11=5,'5'!L11=7,'5'!L11=8,'5'!L11=10,'5'!L11=12),OR('5'!L10=31,'5'!S10=31,'5'!Z10=31,'5'!AG10=31,'5'!AN10=31)),1,"")))</f>
        <v/>
      </c>
      <c r="G10" s="216" t="str">
        <f>IF(F10="",IF(AND(OR('5'!M10=28,'5'!T10=28,'5'!AA10=28,'5'!AH10=28,'5'!AO10=28),'5'!M11=2),1,IF(AND(OR('5'!M11=4,'5'!M11=6,'5'!M11=9,'5'!M11=11),OR('5'!M10=30,'5'!T10=30,'5'!AA10=30,'5'!AH10=30,'5'!AO10=30)),1,IF(AND(OR('5'!M11=1,'5'!M11=3,'5'!M11=5,'5'!M11=7,'5'!M11=8,'5'!M11=10,'5'!M11=12),OR('5'!M10=31,'5'!T10=31,'5'!AA10=31,'5'!AH10=31,'5'!AO10=31)),1,""))),F10+1)</f>
        <v/>
      </c>
      <c r="H10" s="216" t="str">
        <f>IF(G10="",IF(AND(OR('5'!N10=28,'5'!U10=28,'5'!AB10=28,'5'!AI10=28,'5'!AP10=28),'5'!N11=2),1,IF(AND(OR('5'!N11=4,'5'!N11=6,'5'!N11=9,'5'!N11=11),OR('5'!N10=30,'5'!U10=30,'5'!AB10=30,'5'!AI10=30,'5'!AP10=30)),1,IF(AND(OR('5'!N11=1,'5'!N11=3,'5'!N11=5,'5'!N11=7,'5'!N11=8,'5'!N11=10,'5'!N11=12),OR('5'!N10=31,'5'!U10=31,'5'!AB10=31,'5'!AI10=31,'5'!AP10=31)),1,""))),G10+1)</f>
        <v/>
      </c>
      <c r="I10" s="216" t="str">
        <f>IF(H10="",IF(AND(OR('5'!O10=28,'5'!V10=28,'5'!AC10=28,'5'!AJ10=28,'5'!AQ10=28),'5'!O11=2),1,IF(AND(OR('5'!O11=4,'5'!O11=6,'5'!O11=9,'5'!O11=11),OR('5'!O10=30,'5'!V10=30,'5'!AC10=30,'5'!AJ10=30,'5'!AQ10=30)),1,IF(AND(OR('5'!O11=1,'5'!O11=3,'5'!O11=5,'5'!O11=7,'5'!O11=8,'5'!O11=10,'5'!O11=12),OR('5'!O10=31,'5'!V10=31,'5'!AC10=31,'5'!AJ10=31,'5'!AQ10=31)),1,""))),H10+1)</f>
        <v/>
      </c>
      <c r="J10" s="216" t="str">
        <f>IF(I10="",IF(AND(OR('5'!P10=28,'5'!W10=28,'5'!AD10=28,'5'!AK10=28,'5'!AR10=28),'5'!P11=2),1,IF(AND(OR('5'!P11=4,'5'!P11=6,'5'!P11=9,'5'!P11=11),OR('5'!P10=30,'5'!W10=30,'5'!AD10=30,'5'!AK10=30,'5'!AR10=30)),1,IF(AND(OR('5'!P11=1,'5'!P11=3,'5'!P11=5,'5'!P11=7,'5'!P11=8,'5'!P11=10,'5'!P11=12),OR('5'!P10=31,'5'!W10=31,'5'!AD10=31,'5'!AK10=31,'5'!AR10=31)),1,""))),I10+1)</f>
        <v/>
      </c>
      <c r="K10" s="216">
        <f>IF(J10="",IF(AND(OR('5'!Q10=28,'5'!X10=28,'5'!AE10=28,'5'!AL10=28,'5'!AS10=28),'5'!Q11=2),1,IF(AND(OR('5'!Q11=4,'5'!Q11=6,'5'!Q11=9,'5'!Q11=11),OR('5'!Q10=30,'5'!X10=30,'5'!AE10=30,'5'!AL10=30,'5'!AS10=30)),1,IF(AND(OR('5'!Q11=1,'5'!Q11=3,'5'!Q11=5,'5'!Q11=7,'5'!Q11=8,'5'!Q11=10,'5'!Q11=12),OR('5'!Q10=31,'5'!X10=31,'5'!AE10=31,'5'!AL10=31,'5'!AS10=31)),1,""))),J10+1)</f>
        <v>1</v>
      </c>
      <c r="L10" s="216">
        <f>IF(K10="",IF(AND(OR('5'!R10=28,'5'!Y10=28,'5'!AF10=28,'5'!AM10=28,'5'!AT10=28),'5'!R11=2),1,IF(AND(OR('5'!R11=4,'5'!R11=6,'5'!R11=9,'5'!R11=11),OR('5'!R10=30,'5'!Y10=30,'5'!AF10=30,'5'!AM10=30,'5'!AT10=30)),1,IF(AND(OR('5'!R11=1,'5'!R11=3,'5'!R11=5,'5'!R11=7,'5'!R11=8,'5'!R11=10,'5'!R11=12),OR('5'!R10=31,'5'!Y10=31,'5'!AF10=31,'5'!AM10=31,'5'!AT10=31)),1,""))),K10+1)</f>
        <v>2</v>
      </c>
      <c r="M10" s="217">
        <f>IF(L10&lt;&gt;"",IF(AND(L11=2,L10&lt;28),L10+1,IF(AND(OR(L11=4,L11=6,L11=9,L11=11),L10&lt;30),L10+1,IF(AND(OR(L11=1,L11=3,L11=5,L11=7,L11=8,L11=10,L11=12),L10&lt;31),L10+1,""))),"")</f>
        <v>3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4</v>
      </c>
      <c r="O10" s="216">
        <f t="shared" si="0"/>
        <v>5</v>
      </c>
      <c r="P10" s="216">
        <f t="shared" si="0"/>
        <v>6</v>
      </c>
      <c r="Q10" s="216">
        <f t="shared" si="0"/>
        <v>7</v>
      </c>
      <c r="R10" s="216">
        <f t="shared" si="0"/>
        <v>8</v>
      </c>
      <c r="S10" s="216">
        <f t="shared" si="0"/>
        <v>9</v>
      </c>
      <c r="T10" s="217">
        <f t="shared" si="0"/>
        <v>10</v>
      </c>
      <c r="U10" s="216">
        <f t="shared" si="0"/>
        <v>11</v>
      </c>
      <c r="V10" s="216">
        <f t="shared" si="0"/>
        <v>12</v>
      </c>
      <c r="W10" s="216">
        <f t="shared" si="0"/>
        <v>13</v>
      </c>
      <c r="X10" s="216">
        <f t="shared" si="0"/>
        <v>14</v>
      </c>
      <c r="Y10" s="216">
        <f t="shared" si="0"/>
        <v>15</v>
      </c>
      <c r="Z10" s="216">
        <f t="shared" si="0"/>
        <v>16</v>
      </c>
      <c r="AA10" s="217">
        <f t="shared" si="0"/>
        <v>17</v>
      </c>
      <c r="AB10" s="216">
        <f t="shared" si="0"/>
        <v>18</v>
      </c>
      <c r="AC10" s="216">
        <f t="shared" si="0"/>
        <v>19</v>
      </c>
      <c r="AD10" s="216">
        <f t="shared" si="0"/>
        <v>20</v>
      </c>
      <c r="AE10" s="216">
        <f t="shared" si="0"/>
        <v>21</v>
      </c>
      <c r="AF10" s="216">
        <f t="shared" si="0"/>
        <v>22</v>
      </c>
      <c r="AG10" s="216">
        <f t="shared" si="0"/>
        <v>23</v>
      </c>
      <c r="AH10" s="217">
        <f t="shared" si="0"/>
        <v>24</v>
      </c>
      <c r="AI10" s="216">
        <f t="shared" si="0"/>
        <v>25</v>
      </c>
      <c r="AJ10" s="216">
        <f t="shared" si="0"/>
        <v>26</v>
      </c>
      <c r="AK10" s="216">
        <f t="shared" si="0"/>
        <v>27</v>
      </c>
      <c r="AL10" s="216">
        <f t="shared" si="0"/>
        <v>28</v>
      </c>
      <c r="AM10" s="216">
        <f t="shared" si="0"/>
        <v>29</v>
      </c>
      <c r="AN10" s="216">
        <f t="shared" si="0"/>
        <v>30</v>
      </c>
      <c r="AO10" s="217">
        <f t="shared" si="0"/>
        <v>31</v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1" t="str">
        <f>IF(F10="","",IF('1'!$S$7+5&lt;13,'1'!$S$7+5,IF('1'!$S$7+5=12,1,'1'!$S$7+5-12)))</f>
        <v/>
      </c>
      <c r="G11" s="282" t="str">
        <f>IF(G10="","",IF('1'!$S$7+5&lt;13,'1'!$S$7+5,IF('1'!$S$7+5=12,1,'1'!$S$7+5-12)))</f>
        <v/>
      </c>
      <c r="H11" s="282" t="str">
        <f>IF(H10="","",IF('1'!$S$7+5&lt;13,'1'!$S$7+5,IF('1'!$S$7+5=12,1,'1'!$S$7+5-12)))</f>
        <v/>
      </c>
      <c r="I11" s="282" t="str">
        <f>IF(I10="","",IF('1'!$S$7+5&lt;13,'1'!$S$7+5,IF('1'!$S$7+5=12,1,'1'!$S$7+5-12)))</f>
        <v/>
      </c>
      <c r="J11" s="282" t="str">
        <f>IF(J10="","",IF('1'!$S$7+5&lt;13,'1'!$S$7+5,IF('1'!$S$7+5=12,1,'1'!$S$7+5-12)))</f>
        <v/>
      </c>
      <c r="K11" s="282">
        <f>IF(K10="","",IF('1'!$S$7+5&lt;13,'1'!$S$7+5,IF('1'!$S$7+5=12,1,'1'!$S$7+5-12)))</f>
        <v>3</v>
      </c>
      <c r="L11" s="283">
        <f>IF(L10="","",IF('1'!$S$7+5&lt;13,'1'!$S$7+5,IF('1'!$S$7+5=12,1,'1'!$S$7+5-12)))</f>
        <v>3</v>
      </c>
      <c r="M11" s="284">
        <f>IF(M10="","",IF('1'!$S$7+5&lt;13,'1'!$S$7+5,IF('1'!$S$7+5=12,1,'1'!$S$7+5-12)))</f>
        <v>3</v>
      </c>
      <c r="N11" s="282">
        <f>IF(N10="","",IF('1'!$S$7+5&lt;13,'1'!$S$7+5,IF('1'!$S$7+5=12,1,'1'!$S$7+5-12)))</f>
        <v>3</v>
      </c>
      <c r="O11" s="282">
        <f>IF(O10="","",IF('1'!$S$7+5&lt;13,'1'!$S$7+5,IF('1'!$S$7+5=12,1,'1'!$S$7+5-12)))</f>
        <v>3</v>
      </c>
      <c r="P11" s="282">
        <f>IF(P10="","",IF('1'!$S$7+5&lt;13,'1'!$S$7+5,IF('1'!$S$7+5=12,1,'1'!$S$7+5-12)))</f>
        <v>3</v>
      </c>
      <c r="Q11" s="282">
        <f>IF(Q10="","",IF('1'!$S$7+5&lt;13,'1'!$S$7+5,IF('1'!$S$7+5=12,1,'1'!$S$7+5-12)))</f>
        <v>3</v>
      </c>
      <c r="R11" s="282">
        <f>IF(R10="","",IF('1'!$S$7+5&lt;13,'1'!$S$7+5,IF('1'!$S$7+5=12,1,'1'!$S$7+5-12)))</f>
        <v>3</v>
      </c>
      <c r="S11" s="285">
        <f>IF(S10="","",IF('1'!$S$7+5&lt;13,'1'!$S$7+5,IF('1'!$S$7+5=12,1,'1'!$S$7+5-12)))</f>
        <v>3</v>
      </c>
      <c r="T11" s="286">
        <f>IF(T10="","",IF('1'!$S$7+5&lt;13,'1'!$S$7+5,IF('1'!$S$7+5=12,1,'1'!$S$7+5-12)))</f>
        <v>3</v>
      </c>
      <c r="U11" s="282">
        <f>IF(U10="","",IF('1'!$S$7+5&lt;13,'1'!$S$7+5,IF('1'!$S$7+5=12,1,'1'!$S$7+5-12)))</f>
        <v>3</v>
      </c>
      <c r="V11" s="282">
        <f>IF(V10="","",IF('1'!$S$7+5&lt;13,'1'!$S$7+5,IF('1'!$S$7+5=12,1,'1'!$S$7+5-12)))</f>
        <v>3</v>
      </c>
      <c r="W11" s="282">
        <f>IF(W10="","",IF('1'!$S$7+5&lt;13,'1'!$S$7+5,IF('1'!$S$7+5=12,1,'1'!$S$7+5-12)))</f>
        <v>3</v>
      </c>
      <c r="X11" s="282">
        <f>IF(X10="","",IF('1'!$S$7+5&lt;13,'1'!$S$7+5,IF('1'!$S$7+5=12,1,'1'!$S$7+5-12)))</f>
        <v>3</v>
      </c>
      <c r="Y11" s="282">
        <f>IF(Y10="","",IF('1'!$S$7+5&lt;13,'1'!$S$7+5,IF('1'!$S$7+5=12,1,'1'!$S$7+5-12)))</f>
        <v>3</v>
      </c>
      <c r="Z11" s="283">
        <f>IF(Z10="","",IF('1'!$S$7+5&lt;13,'1'!$S$7+5,IF('1'!$S$7+5=12,1,'1'!$S$7+5-12)))</f>
        <v>3</v>
      </c>
      <c r="AA11" s="284">
        <f>IF(AA10="","",IF('1'!$S$7+5&lt;13,'1'!$S$7+5,IF('1'!$S$7+5=12,1,'1'!$S$7+5-12)))</f>
        <v>3</v>
      </c>
      <c r="AB11" s="282">
        <f>IF(AB10="","",IF('1'!$S$7+5&lt;13,'1'!$S$7+5,IF('1'!$S$7+5=12,1,'1'!$S$7+5-12)))</f>
        <v>3</v>
      </c>
      <c r="AC11" s="282">
        <f>IF(AC10="","",IF('1'!$S$7+5&lt;13,'1'!$S$7+5,IF('1'!$S$7+5=12,1,'1'!$S$7+5-12)))</f>
        <v>3</v>
      </c>
      <c r="AD11" s="282">
        <f>IF(AD10="","",IF('1'!$S$7+5&lt;13,'1'!$S$7+5,IF('1'!$S$7+5=12,1,'1'!$S$7+5-12)))</f>
        <v>3</v>
      </c>
      <c r="AE11" s="282">
        <f>IF(AE10="","",IF('1'!$S$7+5&lt;13,'1'!$S$7+5,IF('1'!$S$7+5=12,1,'1'!$S$7+5-12)))</f>
        <v>3</v>
      </c>
      <c r="AF11" s="282">
        <f>IF(AF10="","",IF('1'!$S$7+5&lt;13,'1'!$S$7+5,IF('1'!$S$7+5=12,1,'1'!$S$7+5-12)))</f>
        <v>3</v>
      </c>
      <c r="AG11" s="285">
        <f>IF(AG10="","",IF('1'!$S$7+5&lt;13,'1'!$S$7+5,IF('1'!$S$7+5=12,1,'1'!$S$7+5-12)))</f>
        <v>3</v>
      </c>
      <c r="AH11" s="286">
        <f>IF(AH10="","",IF('1'!$S$7+5&lt;13,'1'!$S$7+5,IF('1'!$S$7+5=12,1,'1'!$S$7+5-12)))</f>
        <v>3</v>
      </c>
      <c r="AI11" s="282">
        <f>IF(AI10="","",IF('1'!$S$7+5&lt;13,'1'!$S$7+5,IF('1'!$S$7+5=12,1,'1'!$S$7+5-12)))</f>
        <v>3</v>
      </c>
      <c r="AJ11" s="282">
        <f>IF(AJ10="","",IF('1'!$S$7+5&lt;13,'1'!$S$7+5,IF('1'!$S$7+5=12,1,'1'!$S$7+5-12)))</f>
        <v>3</v>
      </c>
      <c r="AK11" s="282">
        <f>IF(AK10="","",IF('1'!$S$7+5&lt;13,'1'!$S$7+5,IF('1'!$S$7+5=12,1,'1'!$S$7+5-12)))</f>
        <v>3</v>
      </c>
      <c r="AL11" s="282">
        <f>IF(AL10="","",IF('1'!$S$7+5&lt;13,'1'!$S$7+5,IF('1'!$S$7+5=12,1,'1'!$S$7+5-12)))</f>
        <v>3</v>
      </c>
      <c r="AM11" s="282">
        <f>IF(AM10="","",IF('1'!$S$7+5&lt;13,'1'!$S$7+5,IF('1'!$S$7+5=12,1,'1'!$S$7+5-12)))</f>
        <v>3</v>
      </c>
      <c r="AN11" s="285">
        <f>IF(AN10="","",IF('1'!$S$7+5&lt;13,'1'!$S$7+5,IF('1'!$S$7+5=12,1,'1'!$S$7+5-12)))</f>
        <v>3</v>
      </c>
      <c r="AO11" s="286">
        <f>IF(AO10="","",IF('1'!$S$7+5&lt;13,'1'!$S$7+5,IF('1'!$S$7+5=12,1,'1'!$S$7+5-12)))</f>
        <v>3</v>
      </c>
      <c r="AP11" s="282" t="str">
        <f>IF(AP10="","",IF('1'!$S$7+5&lt;13,'1'!$S$7+5,IF('1'!$S$7+5=12,1,'1'!$S$7+5-12)))</f>
        <v/>
      </c>
      <c r="AQ11" s="282" t="str">
        <f>IF(AQ10="","",IF('1'!$S$7+5&lt;13,'1'!$S$7+5,IF('1'!$S$7+5=12,1,'1'!$S$7+5-12)))</f>
        <v/>
      </c>
      <c r="AR11" s="282" t="str">
        <f>IF(AR10="","",IF('1'!$S$7+5&lt;13,'1'!$S$7+5,IF('1'!$S$7+5=12,1,'1'!$S$7+5-12)))</f>
        <v/>
      </c>
      <c r="AS11" s="282" t="str">
        <f>IF(AS10="","",IF('1'!$S$7+5&lt;13,'1'!$S$7+5,IF('1'!$S$7+5=12,1,'1'!$S$7+5-12)))</f>
        <v/>
      </c>
      <c r="AT11" s="282" t="str">
        <f>IF(AT10="","",IF('1'!$S$7+5&lt;13,'1'!$S$7+5,IF('1'!$S$7+5=12,1,'1'!$S$7+5-12)))</f>
        <v/>
      </c>
      <c r="AU11" s="287" t="str">
        <f>IF(AU10="","",IF('1'!$S$7+5&lt;13,'1'!$S$7+5,IF('1'!$S$7+5=12,1,'1'!$S$7+5-12)))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423">
        <f>AZ12+'5'!BB12</f>
        <v>0</v>
      </c>
      <c r="BC12" s="424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427">
        <f>AZ13+'5'!BB13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AZ14+'5'!BB14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IF(MAX($F$12:$AU$14)&gt;5,0,SUMPRODUCT(F17:AU17,$F$83:$AU$83)+'5'!AV17)</f>
        <v>0</v>
      </c>
      <c r="AW17" s="343"/>
      <c r="AX17" s="343">
        <f>IF(MAX($F$12:$AU$14)&gt;5,0,SUMPRODUCT(F17:AU17,$F$84:$AU$84)+'5'!AX17)</f>
        <v>0</v>
      </c>
      <c r="AY17" s="343"/>
      <c r="AZ17" s="343">
        <f>IF(MAX($F$12:$AU$14)&gt;5,0,SUMPRODUCT(F17:AU17,$F$85:$AU$85)+'5'!AZ17)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IF(MAX($F$12:$AU$14)&gt;5,0,SUMPRODUCT(F18:AU18,$F$83:$AU$83)+'5'!AV18)</f>
        <v>0</v>
      </c>
      <c r="AW18" s="319"/>
      <c r="AX18" s="319">
        <f>IF(MAX($F$12:$AU$14)&gt;5,0,SUMPRODUCT(F18:AU18,$F$84:$AU$84)+'5'!AX18)</f>
        <v>0</v>
      </c>
      <c r="AY18" s="319"/>
      <c r="AZ18" s="319">
        <f>IF(MAX($F$12:$AU$14)&gt;5,0,SUMPRODUCT(F18:AU18,$F$85:$AU$85)+'5'!AZ18)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IF(MAX($F$12:$AU$14)&gt;5,0,SUMPRODUCT(F19:AU19,$F$83:$AU$83)+'5'!AV19)</f>
        <v>0</v>
      </c>
      <c r="AW19" s="319"/>
      <c r="AX19" s="319">
        <f>IF(MAX($F$12:$AU$14)&gt;5,0,SUMPRODUCT(F19:AU19,$F$84:$AU$84)+'5'!AX19)</f>
        <v>0</v>
      </c>
      <c r="AY19" s="319"/>
      <c r="AZ19" s="319">
        <f>IF(MAX($F$12:$AU$14)&gt;5,0,SUMPRODUCT(F19:AU19,$F$85:$AU$85)+'5'!AZ19)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IF(MAX($F$12:$AU$14)&gt;5,0,SUMPRODUCT(F20:AU20,$F$83:$AU$83)+'5'!AV20)</f>
        <v>0</v>
      </c>
      <c r="AW20" s="319"/>
      <c r="AX20" s="319">
        <f>IF(MAX($F$12:$AU$14)&gt;5,0,SUMPRODUCT(F20:AU20,$F$84:$AU$84)+'5'!AX20)</f>
        <v>0</v>
      </c>
      <c r="AY20" s="319"/>
      <c r="AZ20" s="319">
        <f>IF(MAX($F$12:$AU$14)&gt;5,0,SUMPRODUCT(F20:AU20,$F$85:$AU$85)+'5'!AZ20)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IF(MAX($F$12:$AU$14)&gt;5,0,SUMPRODUCT(F21:AU21,$F$83:$AU$83)+'5'!AV21)</f>
        <v>0</v>
      </c>
      <c r="AW21" s="319"/>
      <c r="AX21" s="319">
        <f>IF(MAX($F$12:$AU$14)&gt;5,0,SUMPRODUCT(F21:AU21,$F$84:$AU$84)+'5'!AX21)</f>
        <v>0</v>
      </c>
      <c r="AY21" s="319"/>
      <c r="AZ21" s="319">
        <f>IF(MAX($F$12:$AU$14)&gt;5,0,SUMPRODUCT(F21:AU21,$F$85:$AU$85)+'5'!AZ21)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IF(MAX($F$12:$AU$14)&gt;5,0,SUMPRODUCT(F22:AU22,$F$83:$AU$83)+'5'!AV22)</f>
        <v>0</v>
      </c>
      <c r="AW22" s="319"/>
      <c r="AX22" s="319">
        <f>IF(MAX($F$12:$AU$14)&gt;5,0,SUMPRODUCT(F22:AU22,$F$84:$AU$84)+'5'!AX22)</f>
        <v>0</v>
      </c>
      <c r="AY22" s="319"/>
      <c r="AZ22" s="319">
        <f>IF(MAX($F$12:$AU$14)&gt;5,0,SUMPRODUCT(F22:AU22,$F$85:$AU$85)+'5'!AZ22)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IF(MAX($F$12:$AU$14)&gt;5,0,SUMPRODUCT(F23:AU23,$F$83:$AU$83)+'5'!AV23)</f>
        <v>0</v>
      </c>
      <c r="AW23" s="319"/>
      <c r="AX23" s="319">
        <f>IF(MAX($F$12:$AU$14)&gt;5,0,SUMPRODUCT(F23:AU23,$F$84:$AU$84)+'5'!AX23)</f>
        <v>0</v>
      </c>
      <c r="AY23" s="319"/>
      <c r="AZ23" s="319">
        <f>IF(MAX($F$12:$AU$14)&gt;5,0,SUMPRODUCT(F23:AU23,$F$85:$AU$85)+'5'!AZ23)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IF(MAX($F$12:$AU$14)&gt;5,0,SUMPRODUCT(F24:AU24,$F$83:$AU$83)+'5'!AV24)</f>
        <v>0</v>
      </c>
      <c r="AW24" s="319"/>
      <c r="AX24" s="319">
        <f>IF(MAX($F$12:$AU$14)&gt;5,0,SUMPRODUCT(F24:AU24,$F$84:$AU$84)+'5'!AX24)</f>
        <v>0</v>
      </c>
      <c r="AY24" s="319"/>
      <c r="AZ24" s="319">
        <f>IF(MAX($F$12:$AU$14)&gt;5,0,SUMPRODUCT(F24:AU24,$F$85:$AU$85)+'5'!AZ24)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IF(MAX($F$12:$AU$14)&gt;5,0,SUMPRODUCT(F25:AU25,$F$83:$AU$83)+'5'!AV25)</f>
        <v>0</v>
      </c>
      <c r="AW25" s="319"/>
      <c r="AX25" s="319">
        <f>IF(MAX($F$12:$AU$14)&gt;5,0,SUMPRODUCT(F25:AU25,$F$84:$AU$84)+'5'!AX25)</f>
        <v>0</v>
      </c>
      <c r="AY25" s="319"/>
      <c r="AZ25" s="319">
        <f>IF(MAX($F$12:$AU$14)&gt;5,0,SUMPRODUCT(F25:AU25,$F$85:$AU$85)+'5'!AZ25)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IF(MAX($F$12:$AU$14)&gt;5,0,SUMPRODUCT(F26:AU26,$F$83:$AU$83)+'5'!AV26)</f>
        <v>0</v>
      </c>
      <c r="AW26" s="319"/>
      <c r="AX26" s="319">
        <f>IF(MAX($F$12:$AU$14)&gt;5,0,SUMPRODUCT(F26:AU26,$F$84:$AU$84)+'5'!AX26)</f>
        <v>0</v>
      </c>
      <c r="AY26" s="319"/>
      <c r="AZ26" s="319">
        <f>IF(MAX($F$12:$AU$14)&gt;5,0,SUMPRODUCT(F26:AU26,$F$85:$AU$85)+'5'!AZ26)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IF(MAX($F$12:$AU$14)&gt;5,0,SUMPRODUCT(F27:AU27,$F$83:$AU$83)+'5'!AV27)</f>
        <v>0</v>
      </c>
      <c r="AW27" s="319"/>
      <c r="AX27" s="319">
        <f>IF(MAX($F$12:$AU$14)&gt;5,0,SUMPRODUCT(F27:AU27,$F$84:$AU$84)+'5'!AX27)</f>
        <v>0</v>
      </c>
      <c r="AY27" s="319"/>
      <c r="AZ27" s="319">
        <f>IF(MAX($F$12:$AU$14)&gt;5,0,SUMPRODUCT(F27:AU27,$F$85:$AU$85)+'5'!AZ27)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IF(MAX($F$12:$AU$14)&gt;5,0,SUMPRODUCT(F28:AU28,$F$83:$AU$83)+'5'!AV28)</f>
        <v>0</v>
      </c>
      <c r="AW28" s="319"/>
      <c r="AX28" s="319">
        <f>IF(MAX($F$12:$AU$14)&gt;5,0,SUMPRODUCT(F28:AU28,$F$84:$AU$84)+'5'!AX28)</f>
        <v>0</v>
      </c>
      <c r="AY28" s="319"/>
      <c r="AZ28" s="319">
        <f>IF(MAX($F$12:$AU$14)&gt;5,0,SUMPRODUCT(F28:AU28,$F$85:$AU$85)+'5'!AZ28)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IF(MAX($F$12:$AU$14)&gt;5,0,SUMPRODUCT(F29:AU29,$F$83:$AU$83)+'5'!AV29)</f>
        <v>0</v>
      </c>
      <c r="AW29" s="518"/>
      <c r="AX29" s="518">
        <f>IF(MAX($F$12:$AU$14)&gt;5,0,SUMPRODUCT(F29:AU29,$F$84:$AU$84)+'5'!AX29)</f>
        <v>0</v>
      </c>
      <c r="AY29" s="518"/>
      <c r="AZ29" s="518">
        <f>IF(MAX($F$12:$AU$14)&gt;5,0,SUMPRODUCT(F29:AU29,$F$85:$AU$85)+'5'!AZ29)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IF(MAX($F$12:$AU$14)&gt;5,0,SUMPRODUCT(F31:AU31,$F$83:$AU$83)+'5'!AV31)</f>
        <v>0</v>
      </c>
      <c r="AW31" s="353"/>
      <c r="AX31" s="351">
        <f>IF(MAX($F$12:$AU$14)&gt;5,0,SUMPRODUCT(F31:AU31,$F$84:$AU$84)+'5'!AX31)</f>
        <v>0</v>
      </c>
      <c r="AY31" s="351"/>
      <c r="AZ31" s="566">
        <f>IF(MAX($F$12:$AU$14)&gt;5,0,SUMPRODUCT(F31:AU31,$F$85:$AU$85)+'5'!AZ31)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IF(MAX($F$12:$AU$14)&gt;5,0,SUMPRODUCT(F32:AU32,$F$83:$AU$83)+'5'!AV32)</f>
        <v>0</v>
      </c>
      <c r="AW32" s="321"/>
      <c r="AX32" s="319">
        <f>IF(MAX($F$12:$AU$14)&gt;5,0,SUMPRODUCT(F32:AU32,$F$84:$AU$84)+'5'!AX32)</f>
        <v>0</v>
      </c>
      <c r="AY32" s="319"/>
      <c r="AZ32" s="320">
        <f>IF(MAX($F$12:$AU$14)&gt;5,0,SUMPRODUCT(F32:AU32,$F$85:$AU$85)+'5'!AZ32)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IF(MAX($F$12:$AU$14)&gt;5,0,SUMPRODUCT(F33:AU33,$F$83:$AU$83)+'5'!AV33)</f>
        <v>0</v>
      </c>
      <c r="AW33" s="321"/>
      <c r="AX33" s="319">
        <f>IF(MAX($F$12:$AU$14)&gt;5,0,SUMPRODUCT(F33:AU33,$F$84:$AU$84)+'5'!AX33)</f>
        <v>0</v>
      </c>
      <c r="AY33" s="319"/>
      <c r="AZ33" s="320">
        <f>IF(MAX($F$12:$AU$14)&gt;5,0,SUMPRODUCT(F33:AU33,$F$85:$AU$85)+'5'!AZ33)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IF(MAX($F$12:$AU$14)&gt;5,0,SUMPRODUCT(F34:AU34,$F$83:$AU$83)+'5'!AV34)</f>
        <v>0</v>
      </c>
      <c r="AW34" s="321"/>
      <c r="AX34" s="319">
        <f>IF(MAX($F$12:$AU$14)&gt;5,0,SUMPRODUCT(F34:AU34,$F$84:$AU$84)+'5'!AX34)</f>
        <v>0</v>
      </c>
      <c r="AY34" s="319"/>
      <c r="AZ34" s="320">
        <f>IF(MAX($F$12:$AU$14)&gt;5,0,SUMPRODUCT(F34:AU34,$F$85:$AU$85)+'5'!AZ34)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IF(MAX($F$12:$AU$14)&gt;5,0,SUMPRODUCT(F35:AU35,$F$83:$AU$83)+'5'!AV35)</f>
        <v>0</v>
      </c>
      <c r="AW35" s="321"/>
      <c r="AX35" s="319">
        <f>IF(MAX($F$12:$AU$14)&gt;5,0,SUMPRODUCT(F35:AU35,$F$84:$AU$84)+'5'!AX35)</f>
        <v>0</v>
      </c>
      <c r="AY35" s="319"/>
      <c r="AZ35" s="320">
        <f>IF(MAX($F$12:$AU$14)&gt;5,0,SUMPRODUCT(F35:AU35,$F$85:$AU$85)+'5'!AZ35)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IF(MAX($F$12:$AU$14)&gt;5,0,SUMPRODUCT(F36:AU36,$F$83:$AU$83)+'5'!AV36)</f>
        <v>0</v>
      </c>
      <c r="AW36" s="321"/>
      <c r="AX36" s="319">
        <f>IF(MAX($F$12:$AU$14)&gt;5,0,SUMPRODUCT(F36:AU36,$F$84:$AU$84)+'5'!AX36)</f>
        <v>0</v>
      </c>
      <c r="AY36" s="319"/>
      <c r="AZ36" s="320">
        <f>IF(MAX($F$12:$AU$14)&gt;5,0,SUMPRODUCT(F36:AU36,$F$85:$AU$85)+'5'!AZ36)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IF(MAX($F$12:$AU$14)&gt;5,0,SUMPRODUCT(F37:AU37,$F$83:$AU$83)+'5'!AV37)</f>
        <v>0</v>
      </c>
      <c r="AW37" s="321"/>
      <c r="AX37" s="319">
        <f>IF(MAX($F$12:$AU$14)&gt;5,0,SUMPRODUCT(F37:AU37,$F$84:$AU$84)+'5'!AX37)</f>
        <v>0</v>
      </c>
      <c r="AY37" s="319"/>
      <c r="AZ37" s="320">
        <f>IF(MAX($F$12:$AU$14)&gt;5,0,SUMPRODUCT(F37:AU37,$F$85:$AU$85)+'5'!AZ37)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IF(MAX($F$12:$AU$14)&gt;5,0,SUMPRODUCT(F38:AU38,$F$83:$AU$83)+'5'!AV38)</f>
        <v>0</v>
      </c>
      <c r="AW38" s="321"/>
      <c r="AX38" s="319">
        <f>IF(MAX($F$12:$AU$14)&gt;5,0,SUMPRODUCT(F38:AU38,$F$84:$AU$84)+'5'!AX38)</f>
        <v>0</v>
      </c>
      <c r="AY38" s="319"/>
      <c r="AZ38" s="320">
        <f>IF(MAX($F$12:$AU$14)&gt;5,0,SUMPRODUCT(F38:AU38,$F$85:$AU$85)+'5'!AZ38)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IF(MAX($F$12:$AU$14)&gt;5,0,SUMPRODUCT(F39:AU39,$F$83:$AU$83)+'5'!AV39)</f>
        <v>0</v>
      </c>
      <c r="AW39" s="321"/>
      <c r="AX39" s="319">
        <f>IF(MAX($F$12:$AU$14)&gt;5,0,SUMPRODUCT(F39:AU39,$F$84:$AU$84)+'5'!AX39)</f>
        <v>0</v>
      </c>
      <c r="AY39" s="319"/>
      <c r="AZ39" s="320">
        <f>IF(MAX($F$12:$AU$14)&gt;5,0,SUMPRODUCT(F39:AU39,$F$85:$AU$85)+'5'!AZ39)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IF(MAX($F$12:$AU$14)&gt;5,0,SUMPRODUCT(F40:AU40,$F$83:$AU$83)+'5'!AV40)</f>
        <v>0</v>
      </c>
      <c r="AW40" s="321"/>
      <c r="AX40" s="319">
        <f>IF(MAX($F$12:$AU$14)&gt;5,0,SUMPRODUCT(F40:AU40,$F$84:$AU$84)+'5'!AX40)</f>
        <v>0</v>
      </c>
      <c r="AY40" s="319"/>
      <c r="AZ40" s="320">
        <f>IF(MAX($F$12:$AU$14)&gt;5,0,SUMPRODUCT(F40:AU40,$F$85:$AU$85)+'5'!AZ40)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IF(MAX($F$12:$AU$14)&gt;5,0,SUMPRODUCT(F41:AU41,$F$83:$AU$83)+'5'!AV41)</f>
        <v>0</v>
      </c>
      <c r="AW41" s="321"/>
      <c r="AX41" s="319">
        <f>IF(MAX($F$12:$AU$14)&gt;5,0,SUMPRODUCT(F41:AU41,$F$84:$AU$84)+'5'!AX41)</f>
        <v>0</v>
      </c>
      <c r="AY41" s="319"/>
      <c r="AZ41" s="320">
        <f>IF(MAX($F$12:$AU$14)&gt;5,0,SUMPRODUCT(F41:AU41,$F$85:$AU$85)+'5'!AZ41)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IF(MAX($F$12:$AU$14)&gt;5,0,SUMPRODUCT(F42:AU42,$F$83:$AU$83)+'5'!AV42)</f>
        <v>0</v>
      </c>
      <c r="AW42" s="321"/>
      <c r="AX42" s="319">
        <f>IF(MAX($F$12:$AU$14)&gt;5,0,SUMPRODUCT(F42:AU42,$F$84:$AU$84)+'5'!AX42)</f>
        <v>0</v>
      </c>
      <c r="AY42" s="319"/>
      <c r="AZ42" s="320">
        <f>IF(MAX($F$12:$AU$14)&gt;5,0,SUMPRODUCT(F42:AU42,$F$85:$AU$85)+'5'!AZ42)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IF(MAX($F$12:$AU$14)&gt;5,0,SUMPRODUCT(F43:AU43,$F$83:$AU$83)+'5'!AV43)</f>
        <v>0</v>
      </c>
      <c r="AW43" s="321"/>
      <c r="AX43" s="319">
        <f>IF(MAX($F$12:$AU$14)&gt;5,0,SUMPRODUCT(F43:AU43,$F$84:$AU$84)+'5'!AX43)</f>
        <v>0</v>
      </c>
      <c r="AY43" s="319"/>
      <c r="AZ43" s="320">
        <f>IF(MAX($F$12:$AU$14)&gt;5,0,SUMPRODUCT(F43:AU43,$F$85:$AU$85)+'5'!AZ43)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IF(MAX($F$12:$AU$14)&gt;5,0,SUMPRODUCT(F44:AU44,$F$83:$AU$83)+'5'!AV44)</f>
        <v>0</v>
      </c>
      <c r="AW44" s="321"/>
      <c r="AX44" s="319">
        <f>IF(MAX($F$12:$AU$14)&gt;5,0,SUMPRODUCT(F44:AU44,$F$84:$AU$84)+'5'!AX44)</f>
        <v>0</v>
      </c>
      <c r="AY44" s="319"/>
      <c r="AZ44" s="320">
        <f>IF(MAX($F$12:$AU$14)&gt;5,0,SUMPRODUCT(F44:AU44,$F$85:$AU$85)+'5'!AZ44)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IF(MAX($F$12:$AU$14)&gt;5,0,SUMPRODUCT(F45:AU45,$F$83:$AU$83)+'5'!AV45)</f>
        <v>0</v>
      </c>
      <c r="AW45" s="321"/>
      <c r="AX45" s="319">
        <f>IF(MAX($F$12:$AU$14)&gt;5,0,SUMPRODUCT(F45:AU45,$F$84:$AU$84)+'5'!AX45)</f>
        <v>0</v>
      </c>
      <c r="AY45" s="319"/>
      <c r="AZ45" s="320">
        <f>IF(MAX($F$12:$AU$14)&gt;5,0,SUMPRODUCT(F45:AU45,$F$85:$AU$85)+'5'!AZ45)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IF(MAX($F$12:$AU$14)&gt;5,0,SUMPRODUCT(F46:AU46,$F$83:$AU$83)+'5'!AV46)</f>
        <v>0</v>
      </c>
      <c r="AW46" s="321"/>
      <c r="AX46" s="319">
        <f>IF(MAX($F$12:$AU$14)&gt;5,0,SUMPRODUCT(F46:AU46,$F$84:$AU$84)+'5'!AX46)</f>
        <v>0</v>
      </c>
      <c r="AY46" s="319"/>
      <c r="AZ46" s="320">
        <f>IF(MAX($F$12:$AU$14)&gt;5,0,SUMPRODUCT(F46:AU46,$F$85:$AU$85)+'5'!AZ46)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IF(MAX($F$12:$AU$14)&gt;5,0,SUMPRODUCT(F47:AU47,$F$83:$AU$83)+'5'!AV47)</f>
        <v>0</v>
      </c>
      <c r="AW47" s="321"/>
      <c r="AX47" s="319">
        <f>IF(MAX($F$12:$AU$14)&gt;5,0,SUMPRODUCT(F47:AU47,$F$84:$AU$84)+'5'!AX47)</f>
        <v>0</v>
      </c>
      <c r="AY47" s="319"/>
      <c r="AZ47" s="320">
        <f>IF(MAX($F$12:$AU$14)&gt;5,0,SUMPRODUCT(F47:AU47,$F$85:$AU$85)+'5'!AZ47)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IF(MAX($F$12:$AU$14)&gt;5,0,SUMPRODUCT(F48:AU48,$F$83:$AU$83)+'5'!AV48)</f>
        <v>0</v>
      </c>
      <c r="AW48" s="321"/>
      <c r="AX48" s="319">
        <f>IF(MAX($F$12:$AU$14)&gt;5,0,SUMPRODUCT(F48:AU48,$F$84:$AU$84)+'5'!AX48)</f>
        <v>0</v>
      </c>
      <c r="AY48" s="319"/>
      <c r="AZ48" s="320">
        <f>IF(MAX($F$12:$AU$14)&gt;5,0,SUMPRODUCT(F48:AU48,$F$85:$AU$85)+'5'!AZ48)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IF(MAX($F$12:$AU$14)&gt;5,0,SUMPRODUCT(F49:AU49,$F$83:$AU$83)+'5'!AV49)</f>
        <v>0</v>
      </c>
      <c r="AW49" s="321"/>
      <c r="AX49" s="319">
        <f>IF(MAX($F$12:$AU$14)&gt;5,0,SUMPRODUCT(F49:AU49,$F$84:$AU$84)+'5'!AX49)</f>
        <v>0</v>
      </c>
      <c r="AY49" s="319"/>
      <c r="AZ49" s="320">
        <f>IF(MAX($F$12:$AU$14)&gt;5,0,SUMPRODUCT(F49:AU49,$F$85:$AU$85)+'5'!AZ49)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IF(MAX($F$12:$AU$14)&gt;5,0,SUMPRODUCT(F50:AU50,$F$83:$AU$83)+'5'!AV50)</f>
        <v>0</v>
      </c>
      <c r="AW50" s="321"/>
      <c r="AX50" s="319">
        <f>IF(MAX($F$12:$AU$14)&gt;5,0,SUMPRODUCT(F50:AU50,$F$84:$AU$84)+'5'!AX50)</f>
        <v>0</v>
      </c>
      <c r="AY50" s="319"/>
      <c r="AZ50" s="320">
        <f>IF(MAX($F$12:$AU$14)&gt;5,0,SUMPRODUCT(F50:AU50,$F$85:$AU$85)+'5'!AZ50)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IF(MAX($F$12:$AU$14)&gt;5,0,SUMPRODUCT(F51:AU51,$F$83:$AU$83)+'5'!AV51)</f>
        <v>0</v>
      </c>
      <c r="AW51" s="321"/>
      <c r="AX51" s="319">
        <f>IF(MAX($F$12:$AU$14)&gt;5,0,SUMPRODUCT(F51:AU51,$F$84:$AU$84)+'5'!AX51)</f>
        <v>0</v>
      </c>
      <c r="AY51" s="319"/>
      <c r="AZ51" s="320">
        <f>IF(MAX($F$12:$AU$14)&gt;5,0,SUMPRODUCT(F51:AU51,$F$85:$AU$85)+'5'!AZ51)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IF(MAX($F$12:$AU$14)&gt;5,0,SUMPRODUCT(F52:AU52,$F$83:$AU$83)+'5'!AV52)</f>
        <v>0</v>
      </c>
      <c r="AW52" s="321"/>
      <c r="AX52" s="319">
        <f>IF(MAX($F$12:$AU$14)&gt;5,0,SUMPRODUCT(F52:AU52,$F$84:$AU$84)+'5'!AX52)</f>
        <v>0</v>
      </c>
      <c r="AY52" s="319"/>
      <c r="AZ52" s="320">
        <f>IF(MAX($F$12:$AU$14)&gt;5,0,SUMPRODUCT(F52:AU52,$F$85:$AU$85)+'5'!AZ52)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IF(MAX($F$12:$AU$14)&gt;5,0,SUMPRODUCT(F53:AU53,$F$83:$AU$83)+'5'!AV53)</f>
        <v>0</v>
      </c>
      <c r="AW53" s="321"/>
      <c r="AX53" s="319">
        <f>IF(MAX($F$12:$AU$14)&gt;5,0,SUMPRODUCT(F53:AU53,$F$84:$AU$84)+'5'!AX53)</f>
        <v>0</v>
      </c>
      <c r="AY53" s="319"/>
      <c r="AZ53" s="320">
        <f>IF(MAX($F$12:$AU$14)&gt;5,0,SUMPRODUCT(F53:AU53,$F$85:$AU$85)+'5'!AZ53)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IF(MAX($F$12:$AU$14)&gt;5,0,SUMPRODUCT(F54:AU54,$F$83:$AU$83)+'5'!AV54)</f>
        <v>0</v>
      </c>
      <c r="AW54" s="321"/>
      <c r="AX54" s="319">
        <f>IF(MAX($F$12:$AU$14)&gt;5,0,SUMPRODUCT(F54:AU54,$F$84:$AU$84)+'5'!AX54)</f>
        <v>0</v>
      </c>
      <c r="AY54" s="319"/>
      <c r="AZ54" s="320">
        <f>IF(MAX($F$12:$AU$14)&gt;5,0,SUMPRODUCT(F54:AU54,$F$85:$AU$85)+'5'!AZ54)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IF(MAX($F$12:$AU$14)&gt;5,0,SUMPRODUCT(F55:AU55,$F$83:$AU$83)+'5'!AV55)</f>
        <v>0</v>
      </c>
      <c r="AW55" s="321"/>
      <c r="AX55" s="319">
        <f>IF(MAX($F$12:$AU$14)&gt;5,0,SUMPRODUCT(F55:AU55,$F$84:$AU$84)+'5'!AX55)</f>
        <v>0</v>
      </c>
      <c r="AY55" s="319"/>
      <c r="AZ55" s="320">
        <f>IF(MAX($F$12:$AU$14)&gt;5,0,SUMPRODUCT(F55:AU55,$F$85:$AU$85)+'5'!AZ55)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IF(MAX($F$12:$AU$14)&gt;5,0,SUMPRODUCT(F56:AU56,$F$83:$AU$83)+'5'!AV56)</f>
        <v>0</v>
      </c>
      <c r="AW56" s="321"/>
      <c r="AX56" s="319">
        <f>IF(MAX($F$12:$AU$14)&gt;5,0,SUMPRODUCT(F56:AU56,$F$84:$AU$84)+'5'!AX56)</f>
        <v>0</v>
      </c>
      <c r="AY56" s="319"/>
      <c r="AZ56" s="320">
        <f>IF(MAX($F$12:$AU$14)&gt;5,0,SUMPRODUCT(F56:AU56,$F$85:$AU$85)+'5'!AZ56)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IF(MAX($F$12:$AU$14)&gt;5,0,SUMPRODUCT(F57:AU57,$F$83:$AU$83)+'5'!AV57)</f>
        <v>0</v>
      </c>
      <c r="AW57" s="321"/>
      <c r="AX57" s="319">
        <f>IF(MAX($F$12:$AU$14)&gt;5,0,SUMPRODUCT(F57:AU57,$F$84:$AU$84)+'5'!AX57)</f>
        <v>0</v>
      </c>
      <c r="AY57" s="319"/>
      <c r="AZ57" s="320">
        <f>IF(MAX($F$12:$AU$14)&gt;5,0,SUMPRODUCT(F57:AU57,$F$85:$AU$85)+'5'!AZ57)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IF(MAX($F$12:$AU$14)&gt;5,0,SUMPRODUCT(F58:AU58,$F$83:$AU$83)+'5'!AV58)</f>
        <v>0</v>
      </c>
      <c r="AW58" s="321"/>
      <c r="AX58" s="319">
        <f>IF(MAX($F$12:$AU$14)&gt;5,0,SUMPRODUCT(F58:AU58,$F$84:$AU$84)+'5'!AX58)</f>
        <v>0</v>
      </c>
      <c r="AY58" s="319"/>
      <c r="AZ58" s="320">
        <f>IF(MAX($F$12:$AU$14)&gt;5,0,SUMPRODUCT(F58:AU58,$F$85:$AU$85)+'5'!AZ58)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IF(MAX($F$12:$AU$14)&gt;5,0,SUMPRODUCT(F59:AU59,$F$83:$AU$83)+'5'!AV59)</f>
        <v>0</v>
      </c>
      <c r="AW59" s="321"/>
      <c r="AX59" s="319">
        <f>IF(MAX($F$12:$AU$14)&gt;5,0,SUMPRODUCT(F59:AU59,$F$84:$AU$84)+'5'!AX59)</f>
        <v>0</v>
      </c>
      <c r="AY59" s="319"/>
      <c r="AZ59" s="320">
        <f>IF(MAX($F$12:$AU$14)&gt;5,0,SUMPRODUCT(F59:AU59,$F$85:$AU$85)+'5'!AZ59)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IF(MAX($F$12:$AU$14)&gt;5,0,SUMPRODUCT(F60:AU60,$F$83:$AU$83)+'5'!AV60)</f>
        <v>0</v>
      </c>
      <c r="AW60" s="321"/>
      <c r="AX60" s="319">
        <f>IF(MAX($F$12:$AU$14)&gt;5,0,SUMPRODUCT(F60:AU60,$F$84:$AU$84)+'5'!AX60)</f>
        <v>0</v>
      </c>
      <c r="AY60" s="319"/>
      <c r="AZ60" s="320">
        <f>IF(MAX($F$12:$AU$14)&gt;5,0,SUMPRODUCT(F60:AU60,$F$85:$AU$85)+'5'!AZ60)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IF(MAX($F$12:$AU$14)&gt;5,0,SUMPRODUCT(F61:AU61,$F$83:$AU$83)+'5'!AV61)</f>
        <v>0</v>
      </c>
      <c r="AW61" s="321"/>
      <c r="AX61" s="319">
        <f>IF(MAX($F$12:$AU$14)&gt;5,0,SUMPRODUCT(F61:AU61,$F$84:$AU$84)+'5'!AX61)</f>
        <v>0</v>
      </c>
      <c r="AY61" s="319"/>
      <c r="AZ61" s="320">
        <f>IF(MAX($F$12:$AU$14)&gt;5,0,SUMPRODUCT(F61:AU61,$F$85:$AU$85)+'5'!AZ61)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IF(MAX($F$12:$AU$14)&gt;5,0,SUMPRODUCT(F62:AU62,$F$83:$AU$83)+'5'!AV62)</f>
        <v>0</v>
      </c>
      <c r="AW62" s="321"/>
      <c r="AX62" s="319">
        <f>IF(MAX($F$12:$AU$14)&gt;5,0,SUMPRODUCT(F62:AU62,$F$84:$AU$84)+'5'!AX62)</f>
        <v>0</v>
      </c>
      <c r="AY62" s="319"/>
      <c r="AZ62" s="320">
        <f>IF(MAX($F$12:$AU$14)&gt;5,0,SUMPRODUCT(F62:AU62,$F$85:$AU$85)+'5'!AZ62)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IF(MAX($F$12:$AU$14)&gt;5,0,SUMPRODUCT(F63:AU63,$F$83:$AU$83)+'5'!AV63)</f>
        <v>0</v>
      </c>
      <c r="AW63" s="321"/>
      <c r="AX63" s="319">
        <f>IF(MAX($F$12:$AU$14)&gt;5,0,SUMPRODUCT(F63:AU63,$F$84:$AU$84)+'5'!AX63)</f>
        <v>0</v>
      </c>
      <c r="AY63" s="319"/>
      <c r="AZ63" s="320">
        <f>IF(MAX($F$12:$AU$14)&gt;5,0,SUMPRODUCT(F63:AU63,$F$85:$AU$85)+'5'!AZ63)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IF(MAX($F$12:$AU$14)&gt;5,0,SUMPRODUCT(F64:AU64,$F$83:$AU$83)+'5'!AV64)</f>
        <v>0</v>
      </c>
      <c r="AW64" s="321"/>
      <c r="AX64" s="319">
        <f>IF(MAX($F$12:$AU$14)&gt;5,0,SUMPRODUCT(F64:AU64,$F$84:$AU$84)+'5'!AX64)</f>
        <v>0</v>
      </c>
      <c r="AY64" s="319"/>
      <c r="AZ64" s="320">
        <f>IF(MAX($F$12:$AU$14)&gt;5,0,SUMPRODUCT(F64:AU64,$F$85:$AU$85)+'5'!AZ64)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IF(MAX($F$12:$AU$14)&gt;5,0,SUMPRODUCT(F65:AU65,$F$83:$AU$83)+'5'!AV65)</f>
        <v>0</v>
      </c>
      <c r="AW65" s="321"/>
      <c r="AX65" s="319">
        <f>IF(MAX($F$12:$AU$14)&gt;5,0,SUMPRODUCT(F65:AU65,$F$84:$AU$84)+'5'!AX65)</f>
        <v>0</v>
      </c>
      <c r="AY65" s="319"/>
      <c r="AZ65" s="320">
        <f>IF(MAX($F$12:$AU$14)&gt;5,0,SUMPRODUCT(F65:AU65,$F$85:$AU$85)+'5'!AZ65)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IF(MAX($F$12:$AU$14)&gt;5,0,SUMPRODUCT(F66:AU66,$F$83:$AU$83)+'5'!AV66)</f>
        <v>0</v>
      </c>
      <c r="AW66" s="321"/>
      <c r="AX66" s="319">
        <f>IF(MAX($F$12:$AU$14)&gt;5,0,SUMPRODUCT(F66:AU66,$F$84:$AU$84)+'5'!AX66)</f>
        <v>0</v>
      </c>
      <c r="AY66" s="319"/>
      <c r="AZ66" s="320">
        <f>IF(MAX($F$12:$AU$14)&gt;5,0,SUMPRODUCT(F66:AU66,$F$85:$AU$85)+'5'!AZ66)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IF(MAX($F$12:$AU$14)&gt;5,0,SUMPRODUCT(F67:AU67,$F$83:$AU$83)+'5'!AV67)</f>
        <v>0</v>
      </c>
      <c r="AW67" s="321"/>
      <c r="AX67" s="319">
        <f>IF(MAX($F$12:$AU$14)&gt;5,0,SUMPRODUCT(F67:AU67,$F$84:$AU$84)+'5'!AX67)</f>
        <v>0</v>
      </c>
      <c r="AY67" s="319"/>
      <c r="AZ67" s="320">
        <f>IF(MAX($F$12:$AU$14)&gt;5,0,SUMPRODUCT(F67:AU67,$F$85:$AU$85)+'5'!AZ67)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IF(MAX($F$12:$AU$14)&gt;5,0,SUMPRODUCT(F68:AU68,$F$83:$AU$83)+'5'!AV68)</f>
        <v>0</v>
      </c>
      <c r="AW68" s="321"/>
      <c r="AX68" s="319">
        <f>IF(MAX($F$12:$AU$14)&gt;5,0,SUMPRODUCT(F68:AU68,$F$84:$AU$84)+'5'!AX68)</f>
        <v>0</v>
      </c>
      <c r="AY68" s="319"/>
      <c r="AZ68" s="320">
        <f>IF(MAX($F$12:$AU$14)&gt;5,0,SUMPRODUCT(F68:AU68,$F$85:$AU$85)+'5'!AZ68)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IF(MAX($F$12:$AU$14)&gt;5,0,SUMPRODUCT(F69:AU69,$F$83:$AU$83)+'5'!AV69)</f>
        <v>0</v>
      </c>
      <c r="AW69" s="321"/>
      <c r="AX69" s="319">
        <f>IF(MAX($F$12:$AU$14)&gt;5,0,SUMPRODUCT(F69:AU69,$F$84:$AU$84)+'5'!AX69)</f>
        <v>0</v>
      </c>
      <c r="AY69" s="319"/>
      <c r="AZ69" s="320">
        <f>IF(MAX($F$12:$AU$14)&gt;5,0,SUMPRODUCT(F69:AU69,$F$85:$AU$85)+'5'!AZ69)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IF(MAX($F$12:$AU$14)&gt;5,0,SUMPRODUCT(F70:AU70,$F$83:$AU$83)+'5'!AV70)</f>
        <v>0</v>
      </c>
      <c r="AW70" s="321"/>
      <c r="AX70" s="319">
        <f>IF(MAX($F$12:$AU$14)&gt;5,0,SUMPRODUCT(F70:AU70,$F$84:$AU$84)+'5'!AX70)</f>
        <v>0</v>
      </c>
      <c r="AY70" s="319"/>
      <c r="AZ70" s="320">
        <f>IF(MAX($F$12:$AU$14)&gt;5,0,SUMPRODUCT(F70:AU70,$F$85:$AU$85)+'5'!AZ70)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IF(MAX($F$12:$AU$14)&gt;5,0,SUMPRODUCT(F71:AU71,$F$83:$AU$83)+'5'!AV71)</f>
        <v>0</v>
      </c>
      <c r="AW71" s="321"/>
      <c r="AX71" s="319">
        <f>IF(MAX($F$12:$AU$14)&gt;5,0,SUMPRODUCT(F71:AU71,$F$84:$AU$84)+'5'!AX71)</f>
        <v>0</v>
      </c>
      <c r="AY71" s="319"/>
      <c r="AZ71" s="320">
        <f>IF(MAX($F$12:$AU$14)&gt;5,0,SUMPRODUCT(F71:AU71,$F$85:$AU$85)+'5'!AZ71)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IF(MAX($F$12:$AU$14)&gt;5,0,SUMPRODUCT(F72:AU72,$F$83:$AU$83)+'5'!AV72)</f>
        <v>0</v>
      </c>
      <c r="AW72" s="321"/>
      <c r="AX72" s="319">
        <f>IF(MAX($F$12:$AU$14)&gt;5,0,SUMPRODUCT(F72:AU72,$F$84:$AU$84)+'5'!AX72)</f>
        <v>0</v>
      </c>
      <c r="AY72" s="319"/>
      <c r="AZ72" s="320">
        <f>IF(MAX($F$12:$AU$14)&gt;5,0,SUMPRODUCT(F72:AU72,$F$85:$AU$85)+'5'!AZ72)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IF(MAX($F$12:$AU$14)&gt;5,0,SUMPRODUCT(F73:AU73,$F$83:$AU$83)+'5'!AV73)</f>
        <v>0</v>
      </c>
      <c r="AW73" s="321"/>
      <c r="AX73" s="319">
        <f>IF(MAX($F$12:$AU$14)&gt;5,0,SUMPRODUCT(F73:AU73,$F$84:$AU$84)+'5'!AX73)</f>
        <v>0</v>
      </c>
      <c r="AY73" s="319"/>
      <c r="AZ73" s="320">
        <f>IF(MAX($F$12:$AU$14)&gt;5,0,SUMPRODUCT(F73:AU73,$F$85:$AU$85)+'5'!AZ73)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IF(MAX($F$12:$AU$14)&gt;5,0,SUMPRODUCT(F74:AU74,$F$83:$AU$83)+'5'!AV74)</f>
        <v>0</v>
      </c>
      <c r="AW74" s="321"/>
      <c r="AX74" s="319">
        <f>IF(MAX($F$12:$AU$14)&gt;5,0,SUMPRODUCT(F74:AU74,$F$84:$AU$84)+'5'!AX74)</f>
        <v>0</v>
      </c>
      <c r="AY74" s="319"/>
      <c r="AZ74" s="320">
        <f>IF(MAX($F$12:$AU$14)&gt;5,0,SUMPRODUCT(F74:AU74,$F$85:$AU$85)+'5'!AZ74)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IF(MAX($F$12:$AU$14)&gt;5,0,SUMPRODUCT(F75:AU75,$F$83:$AU$83)+'5'!AV75)</f>
        <v>0</v>
      </c>
      <c r="AW75" s="321"/>
      <c r="AX75" s="319">
        <f>IF(MAX($F$12:$AU$14)&gt;5,0,SUMPRODUCT(F75:AU75,$F$84:$AU$84)+'5'!AX75)</f>
        <v>0</v>
      </c>
      <c r="AY75" s="319"/>
      <c r="AZ75" s="320">
        <f>IF(MAX($F$12:$AU$14)&gt;5,0,SUMPRODUCT(F75:AU75,$F$85:$AU$85)+'5'!AZ75)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IF(MAX($F$12:$AU$14)&gt;5,0,SUMPRODUCT(F76:AU76,$F$83:$AU$83)+'5'!AV76)</f>
        <v>0</v>
      </c>
      <c r="AW76" s="321"/>
      <c r="AX76" s="319">
        <f>IF(MAX($F$12:$AU$14)&gt;5,0,SUMPRODUCT(F76:AU76,$F$84:$AU$84)+'5'!AX76)</f>
        <v>0</v>
      </c>
      <c r="AY76" s="319"/>
      <c r="AZ76" s="320">
        <f>IF(MAX($F$12:$AU$14)&gt;5,0,SUMPRODUCT(F76:AU76,$F$85:$AU$85)+'5'!AZ76)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IF(MAX($F$12:$AU$14)&gt;5,0,SUMPRODUCT(F77:AU77,$F$83:$AU$83)+'5'!AV77)</f>
        <v>0</v>
      </c>
      <c r="AW77" s="321"/>
      <c r="AX77" s="319">
        <f>IF(MAX($F$12:$AU$14)&gt;5,0,SUMPRODUCT(F77:AU77,$F$84:$AU$84)+'5'!AX77)</f>
        <v>0</v>
      </c>
      <c r="AY77" s="319"/>
      <c r="AZ77" s="320">
        <f>IF(MAX($F$12:$AU$14)&gt;5,0,SUMPRODUCT(F77:AU77,$F$85:$AU$85)+'5'!AZ77)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IF(MAX($F$12:$AU$14)&gt;5,0,SUMPRODUCT(F78:AU78,$F$83:$AU$83)+'5'!AV78)</f>
        <v>0</v>
      </c>
      <c r="AW78" s="552"/>
      <c r="AX78" s="518">
        <f>IF(MAX($F$12:$AU$14)&gt;5,0,SUMPRODUCT(F78:AU78,$F$84:$AU$84)+'5'!AX78)</f>
        <v>0</v>
      </c>
      <c r="AY78" s="518"/>
      <c r="AZ78" s="561">
        <f>IF(MAX($F$12:$AU$14)&gt;5,0,SUMPRODUCT(F78:AU78,$F$85:$AU$85)+'5'!AZ78)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34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6">
      <selection activeCell="B29" sqref="B29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Z77:BA77"/>
    <mergeCell ref="AZ78:BA78"/>
    <mergeCell ref="BB19:BC19"/>
    <mergeCell ref="BB20:BC20"/>
    <mergeCell ref="AX31:AY31"/>
    <mergeCell ref="AZ31:BA31"/>
    <mergeCell ref="AX29:AY29"/>
    <mergeCell ref="AZ29:BA29"/>
    <mergeCell ref="AX78:AY78"/>
    <mergeCell ref="AX75:AY75"/>
    <mergeCell ref="BB43:BC43"/>
    <mergeCell ref="BB44:BC44"/>
    <mergeCell ref="BB58:BC58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69:BC69"/>
    <mergeCell ref="AV79:BI79"/>
    <mergeCell ref="AV33:AW33"/>
    <mergeCell ref="BB75:BC75"/>
    <mergeCell ref="BB76:BC76"/>
    <mergeCell ref="BB77:BC77"/>
    <mergeCell ref="AZ76:BA76"/>
    <mergeCell ref="BB72:BC72"/>
    <mergeCell ref="BB73:BC73"/>
    <mergeCell ref="BB45:BC45"/>
    <mergeCell ref="BB52:BC52"/>
    <mergeCell ref="AX76:AY76"/>
    <mergeCell ref="AZ75:BA75"/>
    <mergeCell ref="AX77:AY77"/>
    <mergeCell ref="BB46:BC46"/>
    <mergeCell ref="BB78:BC78"/>
    <mergeCell ref="BB71:BC71"/>
    <mergeCell ref="AZ35:BA35"/>
    <mergeCell ref="AZ36:BA36"/>
    <mergeCell ref="BB74:BC74"/>
    <mergeCell ref="BB48:BC48"/>
    <mergeCell ref="BB49:BC49"/>
    <mergeCell ref="BB50:BC50"/>
    <mergeCell ref="BB51:BC51"/>
    <mergeCell ref="BB42:BC42"/>
    <mergeCell ref="AV9:BC10"/>
    <mergeCell ref="AV11:AY11"/>
    <mergeCell ref="AZ11:BC11"/>
    <mergeCell ref="AV24:AW24"/>
    <mergeCell ref="BB13:BC13"/>
    <mergeCell ref="AZ14:BA14"/>
    <mergeCell ref="BB14:BC14"/>
    <mergeCell ref="BB16:BC16"/>
    <mergeCell ref="BB12:BC12"/>
    <mergeCell ref="AZ16:BA16"/>
    <mergeCell ref="AX16:AY16"/>
    <mergeCell ref="AX18:AY18"/>
    <mergeCell ref="BB18:BC18"/>
    <mergeCell ref="AX17:AY17"/>
    <mergeCell ref="AX24:AY24"/>
    <mergeCell ref="BB17:BC17"/>
    <mergeCell ref="AZ23:BA23"/>
    <mergeCell ref="BB31:BC31"/>
    <mergeCell ref="BB32:BC32"/>
    <mergeCell ref="BB33:BC33"/>
    <mergeCell ref="BB34:BC34"/>
    <mergeCell ref="BB36:BC36"/>
    <mergeCell ref="BB37:BC37"/>
    <mergeCell ref="AZ44:BA44"/>
    <mergeCell ref="BB38:BC38"/>
    <mergeCell ref="BB39:BC39"/>
    <mergeCell ref="AZ40:BA40"/>
    <mergeCell ref="AZ41:BA41"/>
    <mergeCell ref="AZ42:BA42"/>
    <mergeCell ref="AZ43:BA43"/>
    <mergeCell ref="BB40:BC40"/>
    <mergeCell ref="BB41:BC41"/>
    <mergeCell ref="AZ32:BA32"/>
    <mergeCell ref="AZ73:BA73"/>
    <mergeCell ref="AX40:AY40"/>
    <mergeCell ref="AX41:AY41"/>
    <mergeCell ref="AZ48:BA48"/>
    <mergeCell ref="AZ45:BA45"/>
    <mergeCell ref="AZ46:BA46"/>
    <mergeCell ref="AZ74:BA74"/>
    <mergeCell ref="AZ72:BA72"/>
    <mergeCell ref="AZ49:BA49"/>
    <mergeCell ref="AZ50:BA50"/>
    <mergeCell ref="AZ51:BA51"/>
    <mergeCell ref="AZ52:BA52"/>
    <mergeCell ref="AZ56:BA56"/>
    <mergeCell ref="AZ57:BA57"/>
    <mergeCell ref="AZ58:BA58"/>
    <mergeCell ref="AZ59:BA59"/>
    <mergeCell ref="AZ60:BA60"/>
    <mergeCell ref="AZ61:BA61"/>
    <mergeCell ref="AZ62:BA62"/>
    <mergeCell ref="AZ63:BA63"/>
    <mergeCell ref="AX38:AY38"/>
    <mergeCell ref="AX39:AY39"/>
    <mergeCell ref="AX74:AY74"/>
    <mergeCell ref="AX42:AY42"/>
    <mergeCell ref="AX43:AY43"/>
    <mergeCell ref="AX44:AY44"/>
    <mergeCell ref="AX71:AY71"/>
    <mergeCell ref="AX72:AY72"/>
    <mergeCell ref="AX49:AY49"/>
    <mergeCell ref="AX50:AY50"/>
    <mergeCell ref="AX51:AY51"/>
    <mergeCell ref="AX52:AY52"/>
    <mergeCell ref="AX53:AY53"/>
    <mergeCell ref="AX57:AY57"/>
    <mergeCell ref="AX58:AY58"/>
    <mergeCell ref="AX59:AY59"/>
    <mergeCell ref="AX60:AY60"/>
    <mergeCell ref="AX61:AY61"/>
    <mergeCell ref="AX62:AY62"/>
    <mergeCell ref="AX63:AY63"/>
    <mergeCell ref="AX73:AY73"/>
    <mergeCell ref="AX34:AY34"/>
    <mergeCell ref="AZ71:BA71"/>
    <mergeCell ref="BB35:BC35"/>
    <mergeCell ref="BB55:BC55"/>
    <mergeCell ref="BB56:BC56"/>
    <mergeCell ref="AX48:AY48"/>
    <mergeCell ref="AZ53:BA53"/>
    <mergeCell ref="AV28:AW28"/>
    <mergeCell ref="AV36:AW36"/>
    <mergeCell ref="AV29:AW29"/>
    <mergeCell ref="AX45:AY45"/>
    <mergeCell ref="AX46:AY46"/>
    <mergeCell ref="AV37:AW37"/>
    <mergeCell ref="AV31:AW31"/>
    <mergeCell ref="AV32:AW32"/>
    <mergeCell ref="A30:BC30"/>
    <mergeCell ref="AZ37:BA37"/>
    <mergeCell ref="AX32:AY32"/>
    <mergeCell ref="AX36:AY36"/>
    <mergeCell ref="AX37:AY37"/>
    <mergeCell ref="AX35:AY35"/>
    <mergeCell ref="AZ33:BA33"/>
    <mergeCell ref="AZ34:BA34"/>
    <mergeCell ref="AX33:AY33"/>
    <mergeCell ref="AZ28:BA28"/>
    <mergeCell ref="AV41:AW41"/>
    <mergeCell ref="AV34:AW34"/>
    <mergeCell ref="AV35:AW35"/>
    <mergeCell ref="BB57:BC57"/>
    <mergeCell ref="AV27:AW27"/>
    <mergeCell ref="AZ27:BA27"/>
    <mergeCell ref="AV43:AW43"/>
    <mergeCell ref="BB53:BC53"/>
    <mergeCell ref="BB54:BC54"/>
    <mergeCell ref="AX47:AY47"/>
    <mergeCell ref="AZ47:BA47"/>
    <mergeCell ref="AV44:AW44"/>
    <mergeCell ref="AV45:AW45"/>
    <mergeCell ref="AV38:AW38"/>
    <mergeCell ref="AV39:AW39"/>
    <mergeCell ref="AV40:AW40"/>
    <mergeCell ref="AZ38:BA38"/>
    <mergeCell ref="AZ39:BA39"/>
    <mergeCell ref="AX54:AY54"/>
    <mergeCell ref="AZ54:BA54"/>
    <mergeCell ref="AX55:AY55"/>
    <mergeCell ref="AZ55:BA55"/>
    <mergeCell ref="AX56:AY56"/>
    <mergeCell ref="AV26:AW26"/>
    <mergeCell ref="AV17:AW17"/>
    <mergeCell ref="AV23:AW23"/>
    <mergeCell ref="AV18:AW18"/>
    <mergeCell ref="F15:AU16"/>
    <mergeCell ref="AV25:AW25"/>
    <mergeCell ref="AV15:BC15"/>
    <mergeCell ref="AV16:AW16"/>
    <mergeCell ref="AZ24:BA24"/>
    <mergeCell ref="AZ25:BA25"/>
    <mergeCell ref="AX25:AY25"/>
    <mergeCell ref="AX26:AY26"/>
    <mergeCell ref="AZ26:BA26"/>
    <mergeCell ref="AZ18:BA18"/>
    <mergeCell ref="AZ17:BA17"/>
    <mergeCell ref="AX20:AY20"/>
    <mergeCell ref="AZ20:BA20"/>
    <mergeCell ref="AV21:AW21"/>
    <mergeCell ref="AX21:AY21"/>
    <mergeCell ref="AZ21:BA21"/>
    <mergeCell ref="AV22:AW22"/>
    <mergeCell ref="AX22:AY22"/>
    <mergeCell ref="AZ22:BA22"/>
    <mergeCell ref="AX23:AY23"/>
    <mergeCell ref="AV77:AW77"/>
    <mergeCell ref="AV46:AW46"/>
    <mergeCell ref="AV71:AW71"/>
    <mergeCell ref="AV72:AW72"/>
    <mergeCell ref="AV73:AW73"/>
    <mergeCell ref="AV74:AW74"/>
    <mergeCell ref="AV48:AW48"/>
    <mergeCell ref="AV50:AW50"/>
    <mergeCell ref="AV52:AW52"/>
    <mergeCell ref="AV56:AW56"/>
    <mergeCell ref="AV49:AW49"/>
    <mergeCell ref="AV51:AW51"/>
    <mergeCell ref="AV53:AW53"/>
    <mergeCell ref="AV57:AW57"/>
    <mergeCell ref="AV61:AW61"/>
    <mergeCell ref="AV70:AW70"/>
    <mergeCell ref="AV47:AW47"/>
    <mergeCell ref="AV55:AW55"/>
    <mergeCell ref="AV54:AW54"/>
    <mergeCell ref="AV58:AW58"/>
    <mergeCell ref="AV59:AW59"/>
    <mergeCell ref="AV60:AW60"/>
    <mergeCell ref="AV62:AW62"/>
    <mergeCell ref="AV63:AW63"/>
    <mergeCell ref="AV78:AW78"/>
    <mergeCell ref="AX27:AY27"/>
    <mergeCell ref="AX28:AY28"/>
    <mergeCell ref="BD9:BI78"/>
    <mergeCell ref="AZ12:BA12"/>
    <mergeCell ref="AZ13:BA13"/>
    <mergeCell ref="AV75:AW75"/>
    <mergeCell ref="AV76:AW76"/>
    <mergeCell ref="AV42:AW42"/>
    <mergeCell ref="BB21:BC21"/>
    <mergeCell ref="BB22:BC22"/>
    <mergeCell ref="BB23:BC23"/>
    <mergeCell ref="BB47:BC47"/>
    <mergeCell ref="BB29:BC29"/>
    <mergeCell ref="BB28:BC28"/>
    <mergeCell ref="BB24:BC24"/>
    <mergeCell ref="BB25:BC25"/>
    <mergeCell ref="BB27:BC27"/>
    <mergeCell ref="BB26:BC26"/>
    <mergeCell ref="BB70:BC70"/>
    <mergeCell ref="AV19:AW19"/>
    <mergeCell ref="AX19:AY19"/>
    <mergeCell ref="AZ19:BA19"/>
    <mergeCell ref="AV20:AW20"/>
    <mergeCell ref="A6:A7"/>
    <mergeCell ref="A15:A16"/>
    <mergeCell ref="B15:B16"/>
    <mergeCell ref="B11:E11"/>
    <mergeCell ref="B10:E10"/>
    <mergeCell ref="E15:E16"/>
    <mergeCell ref="B12:E14"/>
    <mergeCell ref="A10:A11"/>
    <mergeCell ref="B9:E9"/>
    <mergeCell ref="C15:C16"/>
    <mergeCell ref="D15:D16"/>
    <mergeCell ref="AV64:AW64"/>
    <mergeCell ref="AX64:AY64"/>
    <mergeCell ref="AZ64:BA64"/>
    <mergeCell ref="AX70:AY70"/>
    <mergeCell ref="AZ70:BA70"/>
    <mergeCell ref="AV68:AW68"/>
    <mergeCell ref="AX68:AY68"/>
    <mergeCell ref="AZ68:BA68"/>
    <mergeCell ref="AV69:AW69"/>
    <mergeCell ref="AV65:AW65"/>
    <mergeCell ref="AX65:AY65"/>
    <mergeCell ref="AZ65:BA65"/>
    <mergeCell ref="AV66:AW66"/>
    <mergeCell ref="AX66:AY66"/>
    <mergeCell ref="AZ66:BA66"/>
    <mergeCell ref="AX69:AY69"/>
    <mergeCell ref="AZ69:BA69"/>
    <mergeCell ref="AV67:AW67"/>
    <mergeCell ref="AX67:AY67"/>
    <mergeCell ref="AZ67:BA67"/>
  </mergeCells>
  <phoneticPr fontId="0" type="noConversion"/>
  <conditionalFormatting sqref="F12:AU14">
    <cfRule type="cellIs" dxfId="34" priority="5" stopIfTrue="1" operator="greaterThan">
      <formula>5</formula>
    </cfRule>
  </conditionalFormatting>
  <conditionalFormatting sqref="F12:AU14">
    <cfRule type="cellIs" dxfId="33" priority="4" stopIfTrue="1" operator="greaterThan">
      <formula>5</formula>
    </cfRule>
  </conditionalFormatting>
  <conditionalFormatting sqref="F12:AU14">
    <cfRule type="expression" dxfId="32" priority="3">
      <formula>F$86&gt;1</formula>
    </cfRule>
  </conditionalFormatting>
  <conditionalFormatting sqref="F17:AU29">
    <cfRule type="expression" dxfId="31" priority="2">
      <formula>F17&gt;MAX(F$12:F$14)</formula>
    </cfRule>
  </conditionalFormatting>
  <conditionalFormatting sqref="F31:AU78">
    <cfRule type="expression" dxfId="3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45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IF('1'!A10="","",IF(F11&lt;'5'!F11,'6'!A10+1,'6'!A10))</f>
        <v>2013</v>
      </c>
      <c r="B10" s="401" t="s">
        <v>8</v>
      </c>
      <c r="C10" s="402"/>
      <c r="D10" s="402"/>
      <c r="E10" s="403"/>
      <c r="F10" s="216" t="str">
        <f>IF(AND(OR('6'!L10=28,'6'!S10=28,'6'!Z10=28,'6'!AG10=28,'6'!AN10=28),'6'!L11=2),1,IF(AND(OR('6'!L11=4,'6'!L11=6,'6'!L11=9,'6'!L11=11),OR('6'!L10=30,'6'!S10=30,'6'!Z10=30,'6'!AG10=30,'6'!AN10=30)),1,IF(AND(OR('6'!L11=1,'6'!L11=3,'6'!L11=5,'6'!L11=7,'6'!L11=8,'6'!L11=10,'6'!L11=12),OR('6'!L10=31,'6'!S10=31,'6'!Z10=31,'6'!AG10=31,'6'!AN10=31)),1,"")))</f>
        <v/>
      </c>
      <c r="G10" s="216">
        <f>IF(F10="",IF(AND(OR('6'!M10=28,'6'!T10=28,'6'!AA10=28,'6'!AH10=28,'6'!AO10=28),'6'!M11=2),1,IF(AND(OR('6'!M11=4,'6'!M11=6,'6'!M11=9,'6'!M11=11),OR('6'!M10=30,'6'!T10=30,'6'!AA10=30,'6'!AH10=30,'6'!AO10=30)),1,IF(AND(OR('6'!M11=1,'6'!M11=3,'6'!M11=5,'6'!M11=7,'6'!M11=8,'6'!M11=10,'6'!M11=12),OR('6'!M10=31,'6'!T10=31,'6'!AA10=31,'6'!AH10=31,'6'!AO10=31)),1,""))),F10+1)</f>
        <v>1</v>
      </c>
      <c r="H10" s="216">
        <f>IF(G10="",IF(AND(OR('6'!N10=28,'6'!U10=28,'6'!AB10=28,'6'!AI10=28,'6'!AP10=28),'6'!N11=2),1,IF(AND(OR('6'!N11=4,'6'!N11=6,'6'!N11=9,'6'!N11=11),OR('6'!N10=30,'6'!U10=30,'6'!AB10=30,'6'!AI10=30,'6'!AP10=30)),1,IF(AND(OR('6'!N11=1,'6'!N11=3,'6'!N11=5,'6'!N11=7,'6'!N11=8,'6'!N11=10,'6'!N11=12),OR('6'!N10=31,'6'!U10=31,'6'!AB10=31,'6'!AI10=31,'6'!AP10=31)),1,""))),G10+1)</f>
        <v>2</v>
      </c>
      <c r="I10" s="216">
        <f>IF(H10="",IF(AND(OR('6'!O10=28,'6'!V10=28,'6'!AC10=28,'6'!AJ10=28,'6'!AQ10=28),'6'!O11=2),1,IF(AND(OR('6'!O11=4,'6'!O11=6,'6'!O11=9,'6'!O11=11),OR('6'!O10=30,'6'!V10=30,'6'!AC10=30,'6'!AJ10=30,'6'!AQ10=30)),1,IF(AND(OR('6'!O11=1,'6'!O11=3,'6'!O11=5,'6'!O11=7,'6'!O11=8,'6'!O11=10,'6'!O11=12),OR('6'!O10=31,'6'!V10=31,'6'!AC10=31,'6'!AJ10=31,'6'!AQ10=31)),1,""))),H10+1)</f>
        <v>3</v>
      </c>
      <c r="J10" s="216">
        <f>IF(I10="",IF(AND(OR('6'!P10=28,'6'!W10=28,'6'!AD10=28,'6'!AK10=28,'6'!AR10=28),'6'!P11=2),1,IF(AND(OR('6'!P11=4,'6'!P11=6,'6'!P11=9,'6'!P11=11),OR('6'!P10=30,'6'!W10=30,'6'!AD10=30,'6'!AK10=30,'6'!AR10=30)),1,IF(AND(OR('6'!P11=1,'6'!P11=3,'6'!P11=5,'6'!P11=7,'6'!P11=8,'6'!P11=10,'6'!P11=12),OR('6'!P10=31,'6'!W10=31,'6'!AD10=31,'6'!AK10=31,'6'!AR10=31)),1,""))),I10+1)</f>
        <v>4</v>
      </c>
      <c r="K10" s="216">
        <f>IF(J10="",IF(AND(OR('6'!Q10=28,'6'!X10=28,'6'!AE10=28,'6'!AL10=28,'6'!AS10=28),'6'!Q11=2),1,IF(AND(OR('6'!Q11=4,'6'!Q11=6,'6'!Q11=9,'6'!Q11=11),OR('6'!Q10=30,'6'!X10=30,'6'!AE10=30,'6'!AL10=30,'6'!AS10=30)),1,IF(AND(OR('6'!Q11=1,'6'!Q11=3,'6'!Q11=5,'6'!Q11=7,'6'!Q11=8,'6'!Q11=10,'6'!Q11=12),OR('6'!Q10=31,'6'!X10=31,'6'!AE10=31,'6'!AL10=31,'6'!AS10=31)),1,""))),J10+1)</f>
        <v>5</v>
      </c>
      <c r="L10" s="216">
        <f>IF(K10="",IF(AND(OR('6'!R10=28,'6'!Y10=28,'6'!AF10=28,'6'!AM10=28,'6'!AT10=28),'6'!R11=2),1,IF(AND(OR('6'!R11=4,'6'!R11=6,'6'!R11=9,'6'!R11=11),OR('6'!R10=30,'6'!Y10=30,'6'!AF10=30,'6'!AM10=30,'6'!AT10=30)),1,IF(AND(OR('6'!R11=1,'6'!R11=3,'6'!R11=5,'6'!R11=7,'6'!R11=8,'6'!R11=10,'6'!R11=12),OR('6'!R10=31,'6'!Y10=31,'6'!AF10=31,'6'!AM10=31,'6'!AT10=31)),1,""))),K10+1)</f>
        <v>6</v>
      </c>
      <c r="M10" s="217">
        <f>IF(L10&lt;&gt;"",IF(AND(L11=2,L10&lt;28),L10+1,IF(AND(OR(L11=4,L11=6,L11=9,L11=11),L10&lt;30),L10+1,IF(AND(OR(L11=1,L11=3,L11=5,L11=7,L11=8,L11=10,L11=12),L10&lt;31),L10+1,""))),"")</f>
        <v>7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8</v>
      </c>
      <c r="O10" s="216">
        <f t="shared" si="0"/>
        <v>9</v>
      </c>
      <c r="P10" s="216">
        <f t="shared" si="0"/>
        <v>10</v>
      </c>
      <c r="Q10" s="216">
        <f t="shared" si="0"/>
        <v>11</v>
      </c>
      <c r="R10" s="216">
        <f t="shared" si="0"/>
        <v>12</v>
      </c>
      <c r="S10" s="216">
        <f t="shared" si="0"/>
        <v>13</v>
      </c>
      <c r="T10" s="217">
        <f t="shared" si="0"/>
        <v>14</v>
      </c>
      <c r="U10" s="216">
        <f t="shared" si="0"/>
        <v>15</v>
      </c>
      <c r="V10" s="216">
        <f t="shared" si="0"/>
        <v>16</v>
      </c>
      <c r="W10" s="216">
        <f t="shared" si="0"/>
        <v>17</v>
      </c>
      <c r="X10" s="216">
        <f t="shared" si="0"/>
        <v>18</v>
      </c>
      <c r="Y10" s="216">
        <f t="shared" si="0"/>
        <v>19</v>
      </c>
      <c r="Z10" s="216">
        <f t="shared" si="0"/>
        <v>20</v>
      </c>
      <c r="AA10" s="217">
        <f t="shared" si="0"/>
        <v>21</v>
      </c>
      <c r="AB10" s="216">
        <f t="shared" si="0"/>
        <v>22</v>
      </c>
      <c r="AC10" s="216">
        <f t="shared" si="0"/>
        <v>23</v>
      </c>
      <c r="AD10" s="216">
        <f t="shared" si="0"/>
        <v>24</v>
      </c>
      <c r="AE10" s="216">
        <f t="shared" si="0"/>
        <v>25</v>
      </c>
      <c r="AF10" s="216">
        <f t="shared" si="0"/>
        <v>26</v>
      </c>
      <c r="AG10" s="216">
        <f t="shared" si="0"/>
        <v>27</v>
      </c>
      <c r="AH10" s="217">
        <f t="shared" si="0"/>
        <v>28</v>
      </c>
      <c r="AI10" s="216">
        <f t="shared" si="0"/>
        <v>29</v>
      </c>
      <c r="AJ10" s="216">
        <f t="shared" si="0"/>
        <v>30</v>
      </c>
      <c r="AK10" s="216" t="str">
        <f t="shared" si="0"/>
        <v/>
      </c>
      <c r="AL10" s="216" t="str">
        <f t="shared" si="0"/>
        <v/>
      </c>
      <c r="AM10" s="216" t="str">
        <f t="shared" si="0"/>
        <v/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1" t="str">
        <f>IF(F10="","",IF('1'!$S$7+6&lt;13,'1'!$S$7+6,IF('1'!$S$7+6=12,1,'1'!$S$7+6-12)))</f>
        <v/>
      </c>
      <c r="G11" s="282">
        <f>IF(G10="","",IF('1'!$S$7+6&lt;13,'1'!$S$7+6,IF('1'!$S$7+6=12,1,'1'!$S$7+6-12)))</f>
        <v>4</v>
      </c>
      <c r="H11" s="282">
        <f>IF(H10="","",IF('1'!$S$7+6&lt;13,'1'!$S$7+6,IF('1'!$S$7+6=12,1,'1'!$S$7+6-12)))</f>
        <v>4</v>
      </c>
      <c r="I11" s="282">
        <f>IF(I10="","",IF('1'!$S$7+6&lt;13,'1'!$S$7+6,IF('1'!$S$7+6=12,1,'1'!$S$7+6-12)))</f>
        <v>4</v>
      </c>
      <c r="J11" s="282">
        <f>IF(J10="","",IF('1'!$S$7+6&lt;13,'1'!$S$7+6,IF('1'!$S$7+6=12,1,'1'!$S$7+6-12)))</f>
        <v>4</v>
      </c>
      <c r="K11" s="282">
        <f>IF(K10="","",IF('1'!$S$7+6&lt;13,'1'!$S$7+6,IF('1'!$S$7+6=12,1,'1'!$S$7+6-12)))</f>
        <v>4</v>
      </c>
      <c r="L11" s="283">
        <f>IF(L10="","",IF('1'!$S$7+6&lt;13,'1'!$S$7+6,IF('1'!$S$7+6=12,1,'1'!$S$7+6-12)))</f>
        <v>4</v>
      </c>
      <c r="M11" s="284">
        <f>IF(M10="","",IF('1'!$S$7+6&lt;13,'1'!$S$7+6,IF('1'!$S$7+6=12,1,'1'!$S$7+6-12)))</f>
        <v>4</v>
      </c>
      <c r="N11" s="282">
        <f>IF(N10="","",IF('1'!$S$7+6&lt;13,'1'!$S$7+6,IF('1'!$S$7+6=12,1,'1'!$S$7+6-12)))</f>
        <v>4</v>
      </c>
      <c r="O11" s="282">
        <f>IF(O10="","",IF('1'!$S$7+6&lt;13,'1'!$S$7+6,IF('1'!$S$7+6=12,1,'1'!$S$7+6-12)))</f>
        <v>4</v>
      </c>
      <c r="P11" s="282">
        <f>IF(P10="","",IF('1'!$S$7+6&lt;13,'1'!$S$7+6,IF('1'!$S$7+6=12,1,'1'!$S$7+6-12)))</f>
        <v>4</v>
      </c>
      <c r="Q11" s="282">
        <f>IF(Q10="","",IF('1'!$S$7+6&lt;13,'1'!$S$7+6,IF('1'!$S$7+6=12,1,'1'!$S$7+6-12)))</f>
        <v>4</v>
      </c>
      <c r="R11" s="282">
        <f>IF(R10="","",IF('1'!$S$7+6&lt;13,'1'!$S$7+6,IF('1'!$S$7+6=12,1,'1'!$S$7+6-12)))</f>
        <v>4</v>
      </c>
      <c r="S11" s="285">
        <f>IF(S10="","",IF('1'!$S$7+6&lt;13,'1'!$S$7+6,IF('1'!$S$7+6=12,1,'1'!$S$7+6-12)))</f>
        <v>4</v>
      </c>
      <c r="T11" s="286">
        <f>IF(T10="","",IF('1'!$S$7+6&lt;13,'1'!$S$7+6,IF('1'!$S$7+6=12,1,'1'!$S$7+6-12)))</f>
        <v>4</v>
      </c>
      <c r="U11" s="282">
        <f>IF(U10="","",IF('1'!$S$7+6&lt;13,'1'!$S$7+6,IF('1'!$S$7+6=12,1,'1'!$S$7+6-12)))</f>
        <v>4</v>
      </c>
      <c r="V11" s="282">
        <f>IF(V10="","",IF('1'!$S$7+6&lt;13,'1'!$S$7+6,IF('1'!$S$7+6=12,1,'1'!$S$7+6-12)))</f>
        <v>4</v>
      </c>
      <c r="W11" s="282">
        <f>IF(W10="","",IF('1'!$S$7+6&lt;13,'1'!$S$7+6,IF('1'!$S$7+6=12,1,'1'!$S$7+6-12)))</f>
        <v>4</v>
      </c>
      <c r="X11" s="282">
        <f>IF(X10="","",IF('1'!$S$7+6&lt;13,'1'!$S$7+6,IF('1'!$S$7+6=12,1,'1'!$S$7+6-12)))</f>
        <v>4</v>
      </c>
      <c r="Y11" s="282">
        <f>IF(Y10="","",IF('1'!$S$7+6&lt;13,'1'!$S$7+6,IF('1'!$S$7+6=12,1,'1'!$S$7+6-12)))</f>
        <v>4</v>
      </c>
      <c r="Z11" s="283">
        <f>IF(Z10="","",IF('1'!$S$7+6&lt;13,'1'!$S$7+6,IF('1'!$S$7+6=12,1,'1'!$S$7+6-12)))</f>
        <v>4</v>
      </c>
      <c r="AA11" s="284">
        <f>IF(AA10="","",IF('1'!$S$7+6&lt;13,'1'!$S$7+6,IF('1'!$S$7+6=12,1,'1'!$S$7+6-12)))</f>
        <v>4</v>
      </c>
      <c r="AB11" s="282">
        <f>IF(AB10="","",IF('1'!$S$7+6&lt;13,'1'!$S$7+6,IF('1'!$S$7+6=12,1,'1'!$S$7+6-12)))</f>
        <v>4</v>
      </c>
      <c r="AC11" s="282">
        <f>IF(AC10="","",IF('1'!$S$7+6&lt;13,'1'!$S$7+6,IF('1'!$S$7+6=12,1,'1'!$S$7+6-12)))</f>
        <v>4</v>
      </c>
      <c r="AD11" s="282">
        <f>IF(AD10="","",IF('1'!$S$7+6&lt;13,'1'!$S$7+6,IF('1'!$S$7+6=12,1,'1'!$S$7+6-12)))</f>
        <v>4</v>
      </c>
      <c r="AE11" s="282">
        <f>IF(AE10="","",IF('1'!$S$7+6&lt;13,'1'!$S$7+6,IF('1'!$S$7+6=12,1,'1'!$S$7+6-12)))</f>
        <v>4</v>
      </c>
      <c r="AF11" s="282">
        <f>IF(AF10="","",IF('1'!$S$7+6&lt;13,'1'!$S$7+6,IF('1'!$S$7+6=12,1,'1'!$S$7+6-12)))</f>
        <v>4</v>
      </c>
      <c r="AG11" s="285">
        <f>IF(AG10="","",IF('1'!$S$7+6&lt;13,'1'!$S$7+6,IF('1'!$S$7+6=12,1,'1'!$S$7+6-12)))</f>
        <v>4</v>
      </c>
      <c r="AH11" s="286">
        <f>IF(AH10="","",IF('1'!$S$7+6&lt;13,'1'!$S$7+6,IF('1'!$S$7+6=12,1,'1'!$S$7+6-12)))</f>
        <v>4</v>
      </c>
      <c r="AI11" s="282">
        <f>IF(AI10="","",IF('1'!$S$7+6&lt;13,'1'!$S$7+6,IF('1'!$S$7+6=12,1,'1'!$S$7+6-12)))</f>
        <v>4</v>
      </c>
      <c r="AJ11" s="282">
        <f>IF(AJ10="","",IF('1'!$S$7+6&lt;13,'1'!$S$7+6,IF('1'!$S$7+6=12,1,'1'!$S$7+6-12)))</f>
        <v>4</v>
      </c>
      <c r="AK11" s="282" t="str">
        <f>IF(AK10="","",IF('1'!$S$7+6&lt;13,'1'!$S$7+6,IF('1'!$S$7+6=12,1,'1'!$S$7+6-12)))</f>
        <v/>
      </c>
      <c r="AL11" s="282" t="str">
        <f>IF(AL10="","",IF('1'!$S$7+6&lt;13,'1'!$S$7+6,IF('1'!$S$7+6=12,1,'1'!$S$7+6-12)))</f>
        <v/>
      </c>
      <c r="AM11" s="282" t="str">
        <f>IF(AM10="","",IF('1'!$S$7+6&lt;13,'1'!$S$7+6,IF('1'!$S$7+6=12,1,'1'!$S$7+6-12)))</f>
        <v/>
      </c>
      <c r="AN11" s="285" t="str">
        <f>IF(AN10="","",IF('1'!$S$7+6&lt;13,'1'!$S$7+6,IF('1'!$S$7+6=12,1,'1'!$S$7+6-12)))</f>
        <v/>
      </c>
      <c r="AO11" s="286" t="str">
        <f>IF(AO10="","",IF('1'!$S$7+6&lt;13,'1'!$S$7+6,IF('1'!$S$7+6=12,1,'1'!$S$7+6-12)))</f>
        <v/>
      </c>
      <c r="AP11" s="282" t="str">
        <f>IF(AP10="","",IF('1'!$S$7+6&lt;13,'1'!$S$7+6,IF('1'!$S$7+6=12,1,'1'!$S$7+6-12)))</f>
        <v/>
      </c>
      <c r="AQ11" s="282" t="str">
        <f>IF(AQ10="","",IF('1'!$S$7+6&lt;13,'1'!$S$7+6,IF('1'!$S$7+6=12,1,'1'!$S$7+6-12)))</f>
        <v/>
      </c>
      <c r="AR11" s="282" t="str">
        <f>IF(AR10="","",IF('1'!$S$7+6&lt;13,'1'!$S$7+6,IF('1'!$S$7+6=12,1,'1'!$S$7+6-12)))</f>
        <v/>
      </c>
      <c r="AS11" s="282" t="str">
        <f>IF(AS10="","",IF('1'!$S$7+6&lt;13,'1'!$S$7+6,IF('1'!$S$7+6=12,1,'1'!$S$7+6-12)))</f>
        <v/>
      </c>
      <c r="AT11" s="282" t="str">
        <f>IF(AT10="","",IF('1'!$S$7+6&lt;13,'1'!$S$7+6,IF('1'!$S$7+6=12,1,'1'!$S$7+6-12)))</f>
        <v/>
      </c>
      <c r="AU11" s="287" t="str">
        <f>IF(AU10="","",IF('1'!$S$7+6&lt;13,'1'!$S$7+6,IF('1'!$S$7+6=12,1,'1'!$S$7+6-12)))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423">
        <f>AZ12+'6'!BB12</f>
        <v>0</v>
      </c>
      <c r="BC12" s="424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427">
        <f>AZ13+'6'!BB13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AZ14+'6'!BB14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IF(MAX($F$12:$AU$14)&gt;5,0,SUMPRODUCT(F17:AU17,$F$83:$AU$83)+'6'!AV17)</f>
        <v>0</v>
      </c>
      <c r="AW17" s="343"/>
      <c r="AX17" s="343">
        <f>IF(MAX($F$12:$AU$14)&gt;5,0,SUMPRODUCT(F17:AU17,$F$84:$AU$84)+'6'!AX17)</f>
        <v>0</v>
      </c>
      <c r="AY17" s="343"/>
      <c r="AZ17" s="343">
        <f>IF(MAX($F$12:$AU$14)&gt;5,0,SUMPRODUCT(F17:AU17,$F$85:$AU$85)+'6'!AZ17)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IF(MAX($F$12:$AU$14)&gt;5,0,SUMPRODUCT(F18:AU18,$F$83:$AU$83)+'6'!AV18)</f>
        <v>0</v>
      </c>
      <c r="AW18" s="319"/>
      <c r="AX18" s="319">
        <f>IF(MAX($F$12:$AU$14)&gt;5,0,SUMPRODUCT(F18:AU18,$F$84:$AU$84)+'6'!AX18)</f>
        <v>0</v>
      </c>
      <c r="AY18" s="319"/>
      <c r="AZ18" s="319">
        <f>IF(MAX($F$12:$AU$14)&gt;5,0,SUMPRODUCT(F18:AU18,$F$85:$AU$85)+'6'!AZ18)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IF(MAX($F$12:$AU$14)&gt;5,0,SUMPRODUCT(F19:AU19,$F$83:$AU$83)+'6'!AV19)</f>
        <v>0</v>
      </c>
      <c r="AW19" s="319"/>
      <c r="AX19" s="319">
        <f>IF(MAX($F$12:$AU$14)&gt;5,0,SUMPRODUCT(F19:AU19,$F$84:$AU$84)+'6'!AX19)</f>
        <v>0</v>
      </c>
      <c r="AY19" s="319"/>
      <c r="AZ19" s="319">
        <f>IF(MAX($F$12:$AU$14)&gt;5,0,SUMPRODUCT(F19:AU19,$F$85:$AU$85)+'6'!AZ19)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IF(MAX($F$12:$AU$14)&gt;5,0,SUMPRODUCT(F20:AU20,$F$83:$AU$83)+'6'!AV20)</f>
        <v>0</v>
      </c>
      <c r="AW20" s="319"/>
      <c r="AX20" s="319">
        <f>IF(MAX($F$12:$AU$14)&gt;5,0,SUMPRODUCT(F20:AU20,$F$84:$AU$84)+'6'!AX20)</f>
        <v>0</v>
      </c>
      <c r="AY20" s="319"/>
      <c r="AZ20" s="319">
        <f>IF(MAX($F$12:$AU$14)&gt;5,0,SUMPRODUCT(F20:AU20,$F$85:$AU$85)+'6'!AZ20)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IF(MAX($F$12:$AU$14)&gt;5,0,SUMPRODUCT(F21:AU21,$F$83:$AU$83)+'6'!AV21)</f>
        <v>0</v>
      </c>
      <c r="AW21" s="319"/>
      <c r="AX21" s="319">
        <f>IF(MAX($F$12:$AU$14)&gt;5,0,SUMPRODUCT(F21:AU21,$F$84:$AU$84)+'6'!AX21)</f>
        <v>0</v>
      </c>
      <c r="AY21" s="319"/>
      <c r="AZ21" s="319">
        <f>IF(MAX($F$12:$AU$14)&gt;5,0,SUMPRODUCT(F21:AU21,$F$85:$AU$85)+'6'!AZ21)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IF(MAX($F$12:$AU$14)&gt;5,0,SUMPRODUCT(F22:AU22,$F$83:$AU$83)+'6'!AV22)</f>
        <v>0</v>
      </c>
      <c r="AW22" s="319"/>
      <c r="AX22" s="319">
        <f>IF(MAX($F$12:$AU$14)&gt;5,0,SUMPRODUCT(F22:AU22,$F$84:$AU$84)+'6'!AX22)</f>
        <v>0</v>
      </c>
      <c r="AY22" s="319"/>
      <c r="AZ22" s="319">
        <f>IF(MAX($F$12:$AU$14)&gt;5,0,SUMPRODUCT(F22:AU22,$F$85:$AU$85)+'6'!AZ22)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IF(MAX($F$12:$AU$14)&gt;5,0,SUMPRODUCT(F23:AU23,$F$83:$AU$83)+'6'!AV23)</f>
        <v>0</v>
      </c>
      <c r="AW23" s="319"/>
      <c r="AX23" s="319">
        <f>IF(MAX($F$12:$AU$14)&gt;5,0,SUMPRODUCT(F23:AU23,$F$84:$AU$84)+'6'!AX23)</f>
        <v>0</v>
      </c>
      <c r="AY23" s="319"/>
      <c r="AZ23" s="319">
        <f>IF(MAX($F$12:$AU$14)&gt;5,0,SUMPRODUCT(F23:AU23,$F$85:$AU$85)+'6'!AZ23)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IF(MAX($F$12:$AU$14)&gt;5,0,SUMPRODUCT(F24:AU24,$F$83:$AU$83)+'6'!AV24)</f>
        <v>0</v>
      </c>
      <c r="AW24" s="319"/>
      <c r="AX24" s="319">
        <f>IF(MAX($F$12:$AU$14)&gt;5,0,SUMPRODUCT(F24:AU24,$F$84:$AU$84)+'6'!AX24)</f>
        <v>0</v>
      </c>
      <c r="AY24" s="319"/>
      <c r="AZ24" s="319">
        <f>IF(MAX($F$12:$AU$14)&gt;5,0,SUMPRODUCT(F24:AU24,$F$85:$AU$85)+'6'!AZ24)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IF(MAX($F$12:$AU$14)&gt;5,0,SUMPRODUCT(F25:AU25,$F$83:$AU$83)+'6'!AV25)</f>
        <v>0</v>
      </c>
      <c r="AW25" s="319"/>
      <c r="AX25" s="319">
        <f>IF(MAX($F$12:$AU$14)&gt;5,0,SUMPRODUCT(F25:AU25,$F$84:$AU$84)+'6'!AX25)</f>
        <v>0</v>
      </c>
      <c r="AY25" s="319"/>
      <c r="AZ25" s="319">
        <f>IF(MAX($F$12:$AU$14)&gt;5,0,SUMPRODUCT(F25:AU25,$F$85:$AU$85)+'6'!AZ25)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IF(MAX($F$12:$AU$14)&gt;5,0,SUMPRODUCT(F26:AU26,$F$83:$AU$83)+'6'!AV26)</f>
        <v>0</v>
      </c>
      <c r="AW26" s="319"/>
      <c r="AX26" s="319">
        <f>IF(MAX($F$12:$AU$14)&gt;5,0,SUMPRODUCT(F26:AU26,$F$84:$AU$84)+'6'!AX26)</f>
        <v>0</v>
      </c>
      <c r="AY26" s="319"/>
      <c r="AZ26" s="319">
        <f>IF(MAX($F$12:$AU$14)&gt;5,0,SUMPRODUCT(F26:AU26,$F$85:$AU$85)+'6'!AZ26)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IF(MAX($F$12:$AU$14)&gt;5,0,SUMPRODUCT(F27:AU27,$F$83:$AU$83)+'6'!AV27)</f>
        <v>0</v>
      </c>
      <c r="AW27" s="319"/>
      <c r="AX27" s="319">
        <f>IF(MAX($F$12:$AU$14)&gt;5,0,SUMPRODUCT(F27:AU27,$F$84:$AU$84)+'6'!AX27)</f>
        <v>0</v>
      </c>
      <c r="AY27" s="319"/>
      <c r="AZ27" s="319">
        <f>IF(MAX($F$12:$AU$14)&gt;5,0,SUMPRODUCT(F27:AU27,$F$85:$AU$85)+'6'!AZ27)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IF(MAX($F$12:$AU$14)&gt;5,0,SUMPRODUCT(F28:AU28,$F$83:$AU$83)+'6'!AV28)</f>
        <v>0</v>
      </c>
      <c r="AW28" s="319"/>
      <c r="AX28" s="319">
        <f>IF(MAX($F$12:$AU$14)&gt;5,0,SUMPRODUCT(F28:AU28,$F$84:$AU$84)+'6'!AX28)</f>
        <v>0</v>
      </c>
      <c r="AY28" s="319"/>
      <c r="AZ28" s="319">
        <f>IF(MAX($F$12:$AU$14)&gt;5,0,SUMPRODUCT(F28:AU28,$F$85:$AU$85)+'6'!AZ28)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IF(MAX($F$12:$AU$14)&gt;5,0,SUMPRODUCT(F29:AU29,$F$83:$AU$83)+'6'!AV29)</f>
        <v>0</v>
      </c>
      <c r="AW29" s="518"/>
      <c r="AX29" s="518">
        <f>IF(MAX($F$12:$AU$14)&gt;5,0,SUMPRODUCT(F29:AU29,$F$84:$AU$84)+'6'!AX29)</f>
        <v>0</v>
      </c>
      <c r="AY29" s="518"/>
      <c r="AZ29" s="518">
        <f>IF(MAX($F$12:$AU$14)&gt;5,0,SUMPRODUCT(F29:AU29,$F$85:$AU$85)+'6'!AZ29)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IF(MAX($F$12:$AU$14)&gt;5,0,SUMPRODUCT(F31:AU31,$F$83:$AU$83)+'6'!AV31)</f>
        <v>0</v>
      </c>
      <c r="AW31" s="353"/>
      <c r="AX31" s="351">
        <f>IF(MAX($F$12:$AU$14)&gt;5,0,SUMPRODUCT(F31:AU31,$F$84:$AU$84)+'6'!AX31)</f>
        <v>0</v>
      </c>
      <c r="AY31" s="351"/>
      <c r="AZ31" s="566">
        <f>IF(MAX($F$12:$AU$14)&gt;5,0,SUMPRODUCT(F31:AU31,$F$85:$AU$85)+'6'!AZ31)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IF(MAX($F$12:$AU$14)&gt;5,0,SUMPRODUCT(F32:AU32,$F$83:$AU$83)+'6'!AV32)</f>
        <v>0</v>
      </c>
      <c r="AW32" s="321"/>
      <c r="AX32" s="319">
        <f>IF(MAX($F$12:$AU$14)&gt;5,0,SUMPRODUCT(F32:AU32,$F$84:$AU$84)+'6'!AX32)</f>
        <v>0</v>
      </c>
      <c r="AY32" s="319"/>
      <c r="AZ32" s="320">
        <f>IF(MAX($F$12:$AU$14)&gt;5,0,SUMPRODUCT(F32:AU32,$F$85:$AU$85)+'6'!AZ32)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IF(MAX($F$12:$AU$14)&gt;5,0,SUMPRODUCT(F33:AU33,$F$83:$AU$83)+'6'!AV33)</f>
        <v>0</v>
      </c>
      <c r="AW33" s="321"/>
      <c r="AX33" s="319">
        <f>IF(MAX($F$12:$AU$14)&gt;5,0,SUMPRODUCT(F33:AU33,$F$84:$AU$84)+'6'!AX33)</f>
        <v>0</v>
      </c>
      <c r="AY33" s="319"/>
      <c r="AZ33" s="320">
        <f>IF(MAX($F$12:$AU$14)&gt;5,0,SUMPRODUCT(F33:AU33,$F$85:$AU$85)+'6'!AZ33)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IF(MAX($F$12:$AU$14)&gt;5,0,SUMPRODUCT(F34:AU34,$F$83:$AU$83)+'6'!AV34)</f>
        <v>0</v>
      </c>
      <c r="AW34" s="321"/>
      <c r="AX34" s="319">
        <f>IF(MAX($F$12:$AU$14)&gt;5,0,SUMPRODUCT(F34:AU34,$F$84:$AU$84)+'6'!AX34)</f>
        <v>0</v>
      </c>
      <c r="AY34" s="319"/>
      <c r="AZ34" s="320">
        <f>IF(MAX($F$12:$AU$14)&gt;5,0,SUMPRODUCT(F34:AU34,$F$85:$AU$85)+'6'!AZ34)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IF(MAX($F$12:$AU$14)&gt;5,0,SUMPRODUCT(F35:AU35,$F$83:$AU$83)+'6'!AV35)</f>
        <v>0</v>
      </c>
      <c r="AW35" s="321"/>
      <c r="AX35" s="319">
        <f>IF(MAX($F$12:$AU$14)&gt;5,0,SUMPRODUCT(F35:AU35,$F$84:$AU$84)+'6'!AX35)</f>
        <v>0</v>
      </c>
      <c r="AY35" s="319"/>
      <c r="AZ35" s="320">
        <f>IF(MAX($F$12:$AU$14)&gt;5,0,SUMPRODUCT(F35:AU35,$F$85:$AU$85)+'6'!AZ35)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IF(MAX($F$12:$AU$14)&gt;5,0,SUMPRODUCT(F36:AU36,$F$83:$AU$83)+'6'!AV36)</f>
        <v>0</v>
      </c>
      <c r="AW36" s="321"/>
      <c r="AX36" s="319">
        <f>IF(MAX($F$12:$AU$14)&gt;5,0,SUMPRODUCT(F36:AU36,$F$84:$AU$84)+'6'!AX36)</f>
        <v>0</v>
      </c>
      <c r="AY36" s="319"/>
      <c r="AZ36" s="320">
        <f>IF(MAX($F$12:$AU$14)&gt;5,0,SUMPRODUCT(F36:AU36,$F$85:$AU$85)+'6'!AZ36)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IF(MAX($F$12:$AU$14)&gt;5,0,SUMPRODUCT(F37:AU37,$F$83:$AU$83)+'6'!AV37)</f>
        <v>0</v>
      </c>
      <c r="AW37" s="321"/>
      <c r="AX37" s="319">
        <f>IF(MAX($F$12:$AU$14)&gt;5,0,SUMPRODUCT(F37:AU37,$F$84:$AU$84)+'6'!AX37)</f>
        <v>0</v>
      </c>
      <c r="AY37" s="319"/>
      <c r="AZ37" s="320">
        <f>IF(MAX($F$12:$AU$14)&gt;5,0,SUMPRODUCT(F37:AU37,$F$85:$AU$85)+'6'!AZ37)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IF(MAX($F$12:$AU$14)&gt;5,0,SUMPRODUCT(F38:AU38,$F$83:$AU$83)+'6'!AV38)</f>
        <v>0</v>
      </c>
      <c r="AW38" s="321"/>
      <c r="AX38" s="319">
        <f>IF(MAX($F$12:$AU$14)&gt;5,0,SUMPRODUCT(F38:AU38,$F$84:$AU$84)+'6'!AX38)</f>
        <v>0</v>
      </c>
      <c r="AY38" s="319"/>
      <c r="AZ38" s="320">
        <f>IF(MAX($F$12:$AU$14)&gt;5,0,SUMPRODUCT(F38:AU38,$F$85:$AU$85)+'6'!AZ38)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IF(MAX($F$12:$AU$14)&gt;5,0,SUMPRODUCT(F39:AU39,$F$83:$AU$83)+'6'!AV39)</f>
        <v>0</v>
      </c>
      <c r="AW39" s="321"/>
      <c r="AX39" s="319">
        <f>IF(MAX($F$12:$AU$14)&gt;5,0,SUMPRODUCT(F39:AU39,$F$84:$AU$84)+'6'!AX39)</f>
        <v>0</v>
      </c>
      <c r="AY39" s="319"/>
      <c r="AZ39" s="320">
        <f>IF(MAX($F$12:$AU$14)&gt;5,0,SUMPRODUCT(F39:AU39,$F$85:$AU$85)+'6'!AZ39)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IF(MAX($F$12:$AU$14)&gt;5,0,SUMPRODUCT(F40:AU40,$F$83:$AU$83)+'6'!AV40)</f>
        <v>0</v>
      </c>
      <c r="AW40" s="321"/>
      <c r="AX40" s="319">
        <f>IF(MAX($F$12:$AU$14)&gt;5,0,SUMPRODUCT(F40:AU40,$F$84:$AU$84)+'6'!AX40)</f>
        <v>0</v>
      </c>
      <c r="AY40" s="319"/>
      <c r="AZ40" s="320">
        <f>IF(MAX($F$12:$AU$14)&gt;5,0,SUMPRODUCT(F40:AU40,$F$85:$AU$85)+'6'!AZ40)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IF(MAX($F$12:$AU$14)&gt;5,0,SUMPRODUCT(F41:AU41,$F$83:$AU$83)+'6'!AV41)</f>
        <v>0</v>
      </c>
      <c r="AW41" s="321"/>
      <c r="AX41" s="319">
        <f>IF(MAX($F$12:$AU$14)&gt;5,0,SUMPRODUCT(F41:AU41,$F$84:$AU$84)+'6'!AX41)</f>
        <v>0</v>
      </c>
      <c r="AY41" s="319"/>
      <c r="AZ41" s="320">
        <f>IF(MAX($F$12:$AU$14)&gt;5,0,SUMPRODUCT(F41:AU41,$F$85:$AU$85)+'6'!AZ41)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IF(MAX($F$12:$AU$14)&gt;5,0,SUMPRODUCT(F42:AU42,$F$83:$AU$83)+'6'!AV42)</f>
        <v>0</v>
      </c>
      <c r="AW42" s="321"/>
      <c r="AX42" s="319">
        <f>IF(MAX($F$12:$AU$14)&gt;5,0,SUMPRODUCT(F42:AU42,$F$84:$AU$84)+'6'!AX42)</f>
        <v>0</v>
      </c>
      <c r="AY42" s="319"/>
      <c r="AZ42" s="320">
        <f>IF(MAX($F$12:$AU$14)&gt;5,0,SUMPRODUCT(F42:AU42,$F$85:$AU$85)+'6'!AZ42)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IF(MAX($F$12:$AU$14)&gt;5,0,SUMPRODUCT(F43:AU43,$F$83:$AU$83)+'6'!AV43)</f>
        <v>0</v>
      </c>
      <c r="AW43" s="321"/>
      <c r="AX43" s="319">
        <f>IF(MAX($F$12:$AU$14)&gt;5,0,SUMPRODUCT(F43:AU43,$F$84:$AU$84)+'6'!AX43)</f>
        <v>0</v>
      </c>
      <c r="AY43" s="319"/>
      <c r="AZ43" s="320">
        <f>IF(MAX($F$12:$AU$14)&gt;5,0,SUMPRODUCT(F43:AU43,$F$85:$AU$85)+'6'!AZ43)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IF(MAX($F$12:$AU$14)&gt;5,0,SUMPRODUCT(F44:AU44,$F$83:$AU$83)+'6'!AV44)</f>
        <v>0</v>
      </c>
      <c r="AW44" s="321"/>
      <c r="AX44" s="319">
        <f>IF(MAX($F$12:$AU$14)&gt;5,0,SUMPRODUCT(F44:AU44,$F$84:$AU$84)+'6'!AX44)</f>
        <v>0</v>
      </c>
      <c r="AY44" s="319"/>
      <c r="AZ44" s="320">
        <f>IF(MAX($F$12:$AU$14)&gt;5,0,SUMPRODUCT(F44:AU44,$F$85:$AU$85)+'6'!AZ44)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IF(MAX($F$12:$AU$14)&gt;5,0,SUMPRODUCT(F45:AU45,$F$83:$AU$83)+'6'!AV45)</f>
        <v>0</v>
      </c>
      <c r="AW45" s="321"/>
      <c r="AX45" s="319">
        <f>IF(MAX($F$12:$AU$14)&gt;5,0,SUMPRODUCT(F45:AU45,$F$84:$AU$84)+'6'!AX45)</f>
        <v>0</v>
      </c>
      <c r="AY45" s="319"/>
      <c r="AZ45" s="320">
        <f>IF(MAX($F$12:$AU$14)&gt;5,0,SUMPRODUCT(F45:AU45,$F$85:$AU$85)+'6'!AZ45)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IF(MAX($F$12:$AU$14)&gt;5,0,SUMPRODUCT(F46:AU46,$F$83:$AU$83)+'6'!AV46)</f>
        <v>0</v>
      </c>
      <c r="AW46" s="321"/>
      <c r="AX46" s="319">
        <f>IF(MAX($F$12:$AU$14)&gt;5,0,SUMPRODUCT(F46:AU46,$F$84:$AU$84)+'6'!AX46)</f>
        <v>0</v>
      </c>
      <c r="AY46" s="319"/>
      <c r="AZ46" s="320">
        <f>IF(MAX($F$12:$AU$14)&gt;5,0,SUMPRODUCT(F46:AU46,$F$85:$AU$85)+'6'!AZ46)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IF(MAX($F$12:$AU$14)&gt;5,0,SUMPRODUCT(F47:AU47,$F$83:$AU$83)+'6'!AV47)</f>
        <v>0</v>
      </c>
      <c r="AW47" s="321"/>
      <c r="AX47" s="319">
        <f>IF(MAX($F$12:$AU$14)&gt;5,0,SUMPRODUCT(F47:AU47,$F$84:$AU$84)+'6'!AX47)</f>
        <v>0</v>
      </c>
      <c r="AY47" s="319"/>
      <c r="AZ47" s="320">
        <f>IF(MAX($F$12:$AU$14)&gt;5,0,SUMPRODUCT(F47:AU47,$F$85:$AU$85)+'6'!AZ47)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IF(MAX($F$12:$AU$14)&gt;5,0,SUMPRODUCT(F48:AU48,$F$83:$AU$83)+'6'!AV48)</f>
        <v>0</v>
      </c>
      <c r="AW48" s="321"/>
      <c r="AX48" s="319">
        <f>IF(MAX($F$12:$AU$14)&gt;5,0,SUMPRODUCT(F48:AU48,$F$84:$AU$84)+'6'!AX48)</f>
        <v>0</v>
      </c>
      <c r="AY48" s="319"/>
      <c r="AZ48" s="320">
        <f>IF(MAX($F$12:$AU$14)&gt;5,0,SUMPRODUCT(F48:AU48,$F$85:$AU$85)+'6'!AZ48)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IF(MAX($F$12:$AU$14)&gt;5,0,SUMPRODUCT(F49:AU49,$F$83:$AU$83)+'6'!AV49)</f>
        <v>0</v>
      </c>
      <c r="AW49" s="321"/>
      <c r="AX49" s="319">
        <f>IF(MAX($F$12:$AU$14)&gt;5,0,SUMPRODUCT(F49:AU49,$F$84:$AU$84)+'6'!AX49)</f>
        <v>0</v>
      </c>
      <c r="AY49" s="319"/>
      <c r="AZ49" s="320">
        <f>IF(MAX($F$12:$AU$14)&gt;5,0,SUMPRODUCT(F49:AU49,$F$85:$AU$85)+'6'!AZ49)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IF(MAX($F$12:$AU$14)&gt;5,0,SUMPRODUCT(F50:AU50,$F$83:$AU$83)+'6'!AV50)</f>
        <v>0</v>
      </c>
      <c r="AW50" s="321"/>
      <c r="AX50" s="319">
        <f>IF(MAX($F$12:$AU$14)&gt;5,0,SUMPRODUCT(F50:AU50,$F$84:$AU$84)+'6'!AX50)</f>
        <v>0</v>
      </c>
      <c r="AY50" s="319"/>
      <c r="AZ50" s="320">
        <f>IF(MAX($F$12:$AU$14)&gt;5,0,SUMPRODUCT(F50:AU50,$F$85:$AU$85)+'6'!AZ50)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IF(MAX($F$12:$AU$14)&gt;5,0,SUMPRODUCT(F51:AU51,$F$83:$AU$83)+'6'!AV51)</f>
        <v>0</v>
      </c>
      <c r="AW51" s="321"/>
      <c r="AX51" s="319">
        <f>IF(MAX($F$12:$AU$14)&gt;5,0,SUMPRODUCT(F51:AU51,$F$84:$AU$84)+'6'!AX51)</f>
        <v>0</v>
      </c>
      <c r="AY51" s="319"/>
      <c r="AZ51" s="320">
        <f>IF(MAX($F$12:$AU$14)&gt;5,0,SUMPRODUCT(F51:AU51,$F$85:$AU$85)+'6'!AZ51)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IF(MAX($F$12:$AU$14)&gt;5,0,SUMPRODUCT(F52:AU52,$F$83:$AU$83)+'6'!AV52)</f>
        <v>0</v>
      </c>
      <c r="AW52" s="321"/>
      <c r="AX52" s="319">
        <f>IF(MAX($F$12:$AU$14)&gt;5,0,SUMPRODUCT(F52:AU52,$F$84:$AU$84)+'6'!AX52)</f>
        <v>0</v>
      </c>
      <c r="AY52" s="319"/>
      <c r="AZ52" s="320">
        <f>IF(MAX($F$12:$AU$14)&gt;5,0,SUMPRODUCT(F52:AU52,$F$85:$AU$85)+'6'!AZ52)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IF(MAX($F$12:$AU$14)&gt;5,0,SUMPRODUCT(F53:AU53,$F$83:$AU$83)+'6'!AV53)</f>
        <v>0</v>
      </c>
      <c r="AW53" s="321"/>
      <c r="AX53" s="319">
        <f>IF(MAX($F$12:$AU$14)&gt;5,0,SUMPRODUCT(F53:AU53,$F$84:$AU$84)+'6'!AX53)</f>
        <v>0</v>
      </c>
      <c r="AY53" s="319"/>
      <c r="AZ53" s="320">
        <f>IF(MAX($F$12:$AU$14)&gt;5,0,SUMPRODUCT(F53:AU53,$F$85:$AU$85)+'6'!AZ53)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IF(MAX($F$12:$AU$14)&gt;5,0,SUMPRODUCT(F54:AU54,$F$83:$AU$83)+'6'!AV54)</f>
        <v>0</v>
      </c>
      <c r="AW54" s="321"/>
      <c r="AX54" s="319">
        <f>IF(MAX($F$12:$AU$14)&gt;5,0,SUMPRODUCT(F54:AU54,$F$84:$AU$84)+'6'!AX54)</f>
        <v>0</v>
      </c>
      <c r="AY54" s="319"/>
      <c r="AZ54" s="320">
        <f>IF(MAX($F$12:$AU$14)&gt;5,0,SUMPRODUCT(F54:AU54,$F$85:$AU$85)+'6'!AZ54)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IF(MAX($F$12:$AU$14)&gt;5,0,SUMPRODUCT(F55:AU55,$F$83:$AU$83)+'6'!AV55)</f>
        <v>0</v>
      </c>
      <c r="AW55" s="321"/>
      <c r="AX55" s="319">
        <f>IF(MAX($F$12:$AU$14)&gt;5,0,SUMPRODUCT(F55:AU55,$F$84:$AU$84)+'6'!AX55)</f>
        <v>0</v>
      </c>
      <c r="AY55" s="319"/>
      <c r="AZ55" s="320">
        <f>IF(MAX($F$12:$AU$14)&gt;5,0,SUMPRODUCT(F55:AU55,$F$85:$AU$85)+'6'!AZ55)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IF(MAX($F$12:$AU$14)&gt;5,0,SUMPRODUCT(F56:AU56,$F$83:$AU$83)+'6'!AV56)</f>
        <v>0</v>
      </c>
      <c r="AW56" s="321"/>
      <c r="AX56" s="319">
        <f>IF(MAX($F$12:$AU$14)&gt;5,0,SUMPRODUCT(F56:AU56,$F$84:$AU$84)+'6'!AX56)</f>
        <v>0</v>
      </c>
      <c r="AY56" s="319"/>
      <c r="AZ56" s="320">
        <f>IF(MAX($F$12:$AU$14)&gt;5,0,SUMPRODUCT(F56:AU56,$F$85:$AU$85)+'6'!AZ56)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IF(MAX($F$12:$AU$14)&gt;5,0,SUMPRODUCT(F57:AU57,$F$83:$AU$83)+'6'!AV57)</f>
        <v>0</v>
      </c>
      <c r="AW57" s="321"/>
      <c r="AX57" s="319">
        <f>IF(MAX($F$12:$AU$14)&gt;5,0,SUMPRODUCT(F57:AU57,$F$84:$AU$84)+'6'!AX57)</f>
        <v>0</v>
      </c>
      <c r="AY57" s="319"/>
      <c r="AZ57" s="320">
        <f>IF(MAX($F$12:$AU$14)&gt;5,0,SUMPRODUCT(F57:AU57,$F$85:$AU$85)+'6'!AZ57)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IF(MAX($F$12:$AU$14)&gt;5,0,SUMPRODUCT(F58:AU58,$F$83:$AU$83)+'6'!AV58)</f>
        <v>0</v>
      </c>
      <c r="AW58" s="321"/>
      <c r="AX58" s="319">
        <f>IF(MAX($F$12:$AU$14)&gt;5,0,SUMPRODUCT(F58:AU58,$F$84:$AU$84)+'6'!AX58)</f>
        <v>0</v>
      </c>
      <c r="AY58" s="319"/>
      <c r="AZ58" s="320">
        <f>IF(MAX($F$12:$AU$14)&gt;5,0,SUMPRODUCT(F58:AU58,$F$85:$AU$85)+'6'!AZ58)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IF(MAX($F$12:$AU$14)&gt;5,0,SUMPRODUCT(F59:AU59,$F$83:$AU$83)+'6'!AV59)</f>
        <v>0</v>
      </c>
      <c r="AW59" s="321"/>
      <c r="AX59" s="319">
        <f>IF(MAX($F$12:$AU$14)&gt;5,0,SUMPRODUCT(F59:AU59,$F$84:$AU$84)+'6'!AX59)</f>
        <v>0</v>
      </c>
      <c r="AY59" s="319"/>
      <c r="AZ59" s="320">
        <f>IF(MAX($F$12:$AU$14)&gt;5,0,SUMPRODUCT(F59:AU59,$F$85:$AU$85)+'6'!AZ59)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IF(MAX($F$12:$AU$14)&gt;5,0,SUMPRODUCT(F60:AU60,$F$83:$AU$83)+'6'!AV60)</f>
        <v>0</v>
      </c>
      <c r="AW60" s="321"/>
      <c r="AX60" s="319">
        <f>IF(MAX($F$12:$AU$14)&gt;5,0,SUMPRODUCT(F60:AU60,$F$84:$AU$84)+'6'!AX60)</f>
        <v>0</v>
      </c>
      <c r="AY60" s="319"/>
      <c r="AZ60" s="320">
        <f>IF(MAX($F$12:$AU$14)&gt;5,0,SUMPRODUCT(F60:AU60,$F$85:$AU$85)+'6'!AZ60)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IF(MAX($F$12:$AU$14)&gt;5,0,SUMPRODUCT(F61:AU61,$F$83:$AU$83)+'6'!AV61)</f>
        <v>0</v>
      </c>
      <c r="AW61" s="321"/>
      <c r="AX61" s="319">
        <f>IF(MAX($F$12:$AU$14)&gt;5,0,SUMPRODUCT(F61:AU61,$F$84:$AU$84)+'6'!AX61)</f>
        <v>0</v>
      </c>
      <c r="AY61" s="319"/>
      <c r="AZ61" s="320">
        <f>IF(MAX($F$12:$AU$14)&gt;5,0,SUMPRODUCT(F61:AU61,$F$85:$AU$85)+'6'!AZ61)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IF(MAX($F$12:$AU$14)&gt;5,0,SUMPRODUCT(F62:AU62,$F$83:$AU$83)+'6'!AV62)</f>
        <v>0</v>
      </c>
      <c r="AW62" s="321"/>
      <c r="AX62" s="319">
        <f>IF(MAX($F$12:$AU$14)&gt;5,0,SUMPRODUCT(F62:AU62,$F$84:$AU$84)+'6'!AX62)</f>
        <v>0</v>
      </c>
      <c r="AY62" s="319"/>
      <c r="AZ62" s="320">
        <f>IF(MAX($F$12:$AU$14)&gt;5,0,SUMPRODUCT(F62:AU62,$F$85:$AU$85)+'6'!AZ62)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IF(MAX($F$12:$AU$14)&gt;5,0,SUMPRODUCT(F63:AU63,$F$83:$AU$83)+'6'!AV63)</f>
        <v>0</v>
      </c>
      <c r="AW63" s="321"/>
      <c r="AX63" s="319">
        <f>IF(MAX($F$12:$AU$14)&gt;5,0,SUMPRODUCT(F63:AU63,$F$84:$AU$84)+'6'!AX63)</f>
        <v>0</v>
      </c>
      <c r="AY63" s="319"/>
      <c r="AZ63" s="320">
        <f>IF(MAX($F$12:$AU$14)&gt;5,0,SUMPRODUCT(F63:AU63,$F$85:$AU$85)+'6'!AZ63)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IF(MAX($F$12:$AU$14)&gt;5,0,SUMPRODUCT(F64:AU64,$F$83:$AU$83)+'6'!AV64)</f>
        <v>0</v>
      </c>
      <c r="AW64" s="321"/>
      <c r="AX64" s="319">
        <f>IF(MAX($F$12:$AU$14)&gt;5,0,SUMPRODUCT(F64:AU64,$F$84:$AU$84)+'6'!AX64)</f>
        <v>0</v>
      </c>
      <c r="AY64" s="319"/>
      <c r="AZ64" s="320">
        <f>IF(MAX($F$12:$AU$14)&gt;5,0,SUMPRODUCT(F64:AU64,$F$85:$AU$85)+'6'!AZ64)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IF(MAX($F$12:$AU$14)&gt;5,0,SUMPRODUCT(F65:AU65,$F$83:$AU$83)+'6'!AV65)</f>
        <v>0</v>
      </c>
      <c r="AW65" s="321"/>
      <c r="AX65" s="319">
        <f>IF(MAX($F$12:$AU$14)&gt;5,0,SUMPRODUCT(F65:AU65,$F$84:$AU$84)+'6'!AX65)</f>
        <v>0</v>
      </c>
      <c r="AY65" s="319"/>
      <c r="AZ65" s="320">
        <f>IF(MAX($F$12:$AU$14)&gt;5,0,SUMPRODUCT(F65:AU65,$F$85:$AU$85)+'6'!AZ65)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IF(MAX($F$12:$AU$14)&gt;5,0,SUMPRODUCT(F66:AU66,$F$83:$AU$83)+'6'!AV66)</f>
        <v>0</v>
      </c>
      <c r="AW66" s="321"/>
      <c r="AX66" s="319">
        <f>IF(MAX($F$12:$AU$14)&gt;5,0,SUMPRODUCT(F66:AU66,$F$84:$AU$84)+'6'!AX66)</f>
        <v>0</v>
      </c>
      <c r="AY66" s="319"/>
      <c r="AZ66" s="320">
        <f>IF(MAX($F$12:$AU$14)&gt;5,0,SUMPRODUCT(F66:AU66,$F$85:$AU$85)+'6'!AZ66)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IF(MAX($F$12:$AU$14)&gt;5,0,SUMPRODUCT(F67:AU67,$F$83:$AU$83)+'6'!AV67)</f>
        <v>0</v>
      </c>
      <c r="AW67" s="321"/>
      <c r="AX67" s="319">
        <f>IF(MAX($F$12:$AU$14)&gt;5,0,SUMPRODUCT(F67:AU67,$F$84:$AU$84)+'6'!AX67)</f>
        <v>0</v>
      </c>
      <c r="AY67" s="319"/>
      <c r="AZ67" s="320">
        <f>IF(MAX($F$12:$AU$14)&gt;5,0,SUMPRODUCT(F67:AU67,$F$85:$AU$85)+'6'!AZ67)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IF(MAX($F$12:$AU$14)&gt;5,0,SUMPRODUCT(F68:AU68,$F$83:$AU$83)+'6'!AV68)</f>
        <v>0</v>
      </c>
      <c r="AW68" s="321"/>
      <c r="AX68" s="319">
        <f>IF(MAX($F$12:$AU$14)&gt;5,0,SUMPRODUCT(F68:AU68,$F$84:$AU$84)+'6'!AX68)</f>
        <v>0</v>
      </c>
      <c r="AY68" s="319"/>
      <c r="AZ68" s="320">
        <f>IF(MAX($F$12:$AU$14)&gt;5,0,SUMPRODUCT(F68:AU68,$F$85:$AU$85)+'6'!AZ68)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IF(MAX($F$12:$AU$14)&gt;5,0,SUMPRODUCT(F69:AU69,$F$83:$AU$83)+'6'!AV69)</f>
        <v>0</v>
      </c>
      <c r="AW69" s="321"/>
      <c r="AX69" s="319">
        <f>IF(MAX($F$12:$AU$14)&gt;5,0,SUMPRODUCT(F69:AU69,$F$84:$AU$84)+'6'!AX69)</f>
        <v>0</v>
      </c>
      <c r="AY69" s="319"/>
      <c r="AZ69" s="320">
        <f>IF(MAX($F$12:$AU$14)&gt;5,0,SUMPRODUCT(F69:AU69,$F$85:$AU$85)+'6'!AZ69)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IF(MAX($F$12:$AU$14)&gt;5,0,SUMPRODUCT(F70:AU70,$F$83:$AU$83)+'6'!AV70)</f>
        <v>0</v>
      </c>
      <c r="AW70" s="321"/>
      <c r="AX70" s="319">
        <f>IF(MAX($F$12:$AU$14)&gt;5,0,SUMPRODUCT(F70:AU70,$F$84:$AU$84)+'6'!AX70)</f>
        <v>0</v>
      </c>
      <c r="AY70" s="319"/>
      <c r="AZ70" s="320">
        <f>IF(MAX($F$12:$AU$14)&gt;5,0,SUMPRODUCT(F70:AU70,$F$85:$AU$85)+'6'!AZ70)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IF(MAX($F$12:$AU$14)&gt;5,0,SUMPRODUCT(F71:AU71,$F$83:$AU$83)+'6'!AV71)</f>
        <v>0</v>
      </c>
      <c r="AW71" s="321"/>
      <c r="AX71" s="319">
        <f>IF(MAX($F$12:$AU$14)&gt;5,0,SUMPRODUCT(F71:AU71,$F$84:$AU$84)+'6'!AX71)</f>
        <v>0</v>
      </c>
      <c r="AY71" s="319"/>
      <c r="AZ71" s="320">
        <f>IF(MAX($F$12:$AU$14)&gt;5,0,SUMPRODUCT(F71:AU71,$F$85:$AU$85)+'6'!AZ71)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IF(MAX($F$12:$AU$14)&gt;5,0,SUMPRODUCT(F72:AU72,$F$83:$AU$83)+'6'!AV72)</f>
        <v>0</v>
      </c>
      <c r="AW72" s="321"/>
      <c r="AX72" s="319">
        <f>IF(MAX($F$12:$AU$14)&gt;5,0,SUMPRODUCT(F72:AU72,$F$84:$AU$84)+'6'!AX72)</f>
        <v>0</v>
      </c>
      <c r="AY72" s="319"/>
      <c r="AZ72" s="320">
        <f>IF(MAX($F$12:$AU$14)&gt;5,0,SUMPRODUCT(F72:AU72,$F$85:$AU$85)+'6'!AZ72)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IF(MAX($F$12:$AU$14)&gt;5,0,SUMPRODUCT(F73:AU73,$F$83:$AU$83)+'6'!AV73)</f>
        <v>0</v>
      </c>
      <c r="AW73" s="321"/>
      <c r="AX73" s="319">
        <f>IF(MAX($F$12:$AU$14)&gt;5,0,SUMPRODUCT(F73:AU73,$F$84:$AU$84)+'6'!AX73)</f>
        <v>0</v>
      </c>
      <c r="AY73" s="319"/>
      <c r="AZ73" s="320">
        <f>IF(MAX($F$12:$AU$14)&gt;5,0,SUMPRODUCT(F73:AU73,$F$85:$AU$85)+'6'!AZ73)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IF(MAX($F$12:$AU$14)&gt;5,0,SUMPRODUCT(F74:AU74,$F$83:$AU$83)+'6'!AV74)</f>
        <v>0</v>
      </c>
      <c r="AW74" s="321"/>
      <c r="AX74" s="319">
        <f>IF(MAX($F$12:$AU$14)&gt;5,0,SUMPRODUCT(F74:AU74,$F$84:$AU$84)+'6'!AX74)</f>
        <v>0</v>
      </c>
      <c r="AY74" s="319"/>
      <c r="AZ74" s="320">
        <f>IF(MAX($F$12:$AU$14)&gt;5,0,SUMPRODUCT(F74:AU74,$F$85:$AU$85)+'6'!AZ74)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IF(MAX($F$12:$AU$14)&gt;5,0,SUMPRODUCT(F75:AU75,$F$83:$AU$83)+'6'!AV75)</f>
        <v>0</v>
      </c>
      <c r="AW75" s="321"/>
      <c r="AX75" s="319">
        <f>IF(MAX($F$12:$AU$14)&gt;5,0,SUMPRODUCT(F75:AU75,$F$84:$AU$84)+'6'!AX75)</f>
        <v>0</v>
      </c>
      <c r="AY75" s="319"/>
      <c r="AZ75" s="320">
        <f>IF(MAX($F$12:$AU$14)&gt;5,0,SUMPRODUCT(F75:AU75,$F$85:$AU$85)+'6'!AZ75)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IF(MAX($F$12:$AU$14)&gt;5,0,SUMPRODUCT(F76:AU76,$F$83:$AU$83)+'6'!AV76)</f>
        <v>0</v>
      </c>
      <c r="AW76" s="321"/>
      <c r="AX76" s="319">
        <f>IF(MAX($F$12:$AU$14)&gt;5,0,SUMPRODUCT(F76:AU76,$F$84:$AU$84)+'6'!AX76)</f>
        <v>0</v>
      </c>
      <c r="AY76" s="319"/>
      <c r="AZ76" s="320">
        <f>IF(MAX($F$12:$AU$14)&gt;5,0,SUMPRODUCT(F76:AU76,$F$85:$AU$85)+'6'!AZ76)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IF(MAX($F$12:$AU$14)&gt;5,0,SUMPRODUCT(F77:AU77,$F$83:$AU$83)+'6'!AV77)</f>
        <v>0</v>
      </c>
      <c r="AW77" s="321"/>
      <c r="AX77" s="319">
        <f>IF(MAX($F$12:$AU$14)&gt;5,0,SUMPRODUCT(F77:AU77,$F$84:$AU$84)+'6'!AX77)</f>
        <v>0</v>
      </c>
      <c r="AY77" s="319"/>
      <c r="AZ77" s="320">
        <f>IF(MAX($F$12:$AU$14)&gt;5,0,SUMPRODUCT(F77:AU77,$F$85:$AU$85)+'6'!AZ77)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IF(MAX($F$12:$AU$14)&gt;5,0,SUMPRODUCT(F78:AU78,$F$83:$AU$83)+'6'!AV78)</f>
        <v>0</v>
      </c>
      <c r="AW78" s="552"/>
      <c r="AX78" s="518">
        <f>IF(MAX($F$12:$AU$14)&gt;5,0,SUMPRODUCT(F78:AU78,$F$84:$AU$84)+'6'!AX78)</f>
        <v>0</v>
      </c>
      <c r="AY78" s="518"/>
      <c r="AZ78" s="561">
        <f>IF(MAX($F$12:$AU$14)&gt;5,0,SUMPRODUCT(F78:AU78,$F$85:$AU$85)+'6'!AZ78)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33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">
      <selection activeCell="O14" sqref="O14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BD9:BI78"/>
    <mergeCell ref="AZ11:BC11"/>
    <mergeCell ref="BB12:BC12"/>
    <mergeCell ref="BB38:BC38"/>
    <mergeCell ref="BB39:BC39"/>
    <mergeCell ref="BB43:BC43"/>
    <mergeCell ref="BB44:BC44"/>
    <mergeCell ref="BB27:BC27"/>
    <mergeCell ref="AZ17:BA17"/>
    <mergeCell ref="AZ12:BA12"/>
    <mergeCell ref="AZ13:BA13"/>
    <mergeCell ref="AZ14:BA14"/>
    <mergeCell ref="AZ16:BA16"/>
    <mergeCell ref="A30:BC30"/>
    <mergeCell ref="BB77:BC77"/>
    <mergeCell ref="BB78:BC78"/>
    <mergeCell ref="BB73:BC73"/>
    <mergeCell ref="BB74:BC74"/>
    <mergeCell ref="BB75:BC75"/>
    <mergeCell ref="BB76:BC76"/>
    <mergeCell ref="BB37:BC37"/>
    <mergeCell ref="AV32:AW32"/>
    <mergeCell ref="BB24:BC24"/>
    <mergeCell ref="BB25:BC25"/>
    <mergeCell ref="AZ24:BA24"/>
    <mergeCell ref="AV33:AW33"/>
    <mergeCell ref="AV34:AW34"/>
    <mergeCell ref="AX32:AY32"/>
    <mergeCell ref="B12:E14"/>
    <mergeCell ref="AV17:AW17"/>
    <mergeCell ref="AV24:AW24"/>
    <mergeCell ref="AV25:AW25"/>
    <mergeCell ref="AV19:AW19"/>
    <mergeCell ref="AV21:AW21"/>
    <mergeCell ref="AV23:AW23"/>
    <mergeCell ref="AV20:AW20"/>
    <mergeCell ref="AV22:AW22"/>
    <mergeCell ref="F15:AU16"/>
    <mergeCell ref="AX33:AY33"/>
    <mergeCell ref="AX34:AY34"/>
    <mergeCell ref="AX31:AY31"/>
    <mergeCell ref="AZ32:BA32"/>
    <mergeCell ref="AZ33:BA33"/>
    <mergeCell ref="AZ34:BA34"/>
    <mergeCell ref="AZ31:BA31"/>
    <mergeCell ref="AV31:AW31"/>
    <mergeCell ref="AX23:AY23"/>
    <mergeCell ref="AV79:BI79"/>
    <mergeCell ref="BB45:BC45"/>
    <mergeCell ref="BB46:BC46"/>
    <mergeCell ref="BB71:BC71"/>
    <mergeCell ref="BB72:BC72"/>
    <mergeCell ref="AZ46:BA46"/>
    <mergeCell ref="AZ71:BA71"/>
    <mergeCell ref="AZ72:BA72"/>
    <mergeCell ref="AZ45:BA45"/>
    <mergeCell ref="AX76:AY76"/>
    <mergeCell ref="AV78:AW78"/>
    <mergeCell ref="AX77:AY77"/>
    <mergeCell ref="AX78:AY78"/>
    <mergeCell ref="AX71:AY71"/>
    <mergeCell ref="AX75:AY75"/>
    <mergeCell ref="AZ75:BA75"/>
    <mergeCell ref="AZ76:BA76"/>
    <mergeCell ref="AZ78:BA78"/>
    <mergeCell ref="AZ77:BA77"/>
    <mergeCell ref="AV46:AW46"/>
    <mergeCell ref="AV77:AW77"/>
    <mergeCell ref="AV71:AW71"/>
    <mergeCell ref="AV72:AW72"/>
    <mergeCell ref="AV73:AW73"/>
    <mergeCell ref="AX74:AY74"/>
    <mergeCell ref="AZ74:BA74"/>
    <mergeCell ref="AZ73:BA73"/>
    <mergeCell ref="AV74:AW74"/>
    <mergeCell ref="AX36:AY36"/>
    <mergeCell ref="AX37:AY37"/>
    <mergeCell ref="AX38:AY38"/>
    <mergeCell ref="AZ44:BA44"/>
    <mergeCell ref="AZ35:BA35"/>
    <mergeCell ref="AZ36:BA36"/>
    <mergeCell ref="AZ37:BA37"/>
    <mergeCell ref="AZ42:BA42"/>
    <mergeCell ref="AZ43:BA43"/>
    <mergeCell ref="AZ38:BA38"/>
    <mergeCell ref="AZ39:BA39"/>
    <mergeCell ref="AZ40:BA40"/>
    <mergeCell ref="AZ41:BA41"/>
    <mergeCell ref="AX44:AY44"/>
    <mergeCell ref="AV44:AW44"/>
    <mergeCell ref="AV39:AW39"/>
    <mergeCell ref="AV40:AW40"/>
    <mergeCell ref="AV41:AW41"/>
    <mergeCell ref="AX39:AY39"/>
    <mergeCell ref="AX35:AY35"/>
    <mergeCell ref="AX73:AY73"/>
    <mergeCell ref="AX72:AY72"/>
    <mergeCell ref="AX40:AY40"/>
    <mergeCell ref="AX41:AY41"/>
    <mergeCell ref="AX45:AY45"/>
    <mergeCell ref="AX42:AY42"/>
    <mergeCell ref="AX43:AY43"/>
    <mergeCell ref="AX46:AY46"/>
    <mergeCell ref="AX69:AY69"/>
    <mergeCell ref="A6:A7"/>
    <mergeCell ref="A15:A16"/>
    <mergeCell ref="B15:B16"/>
    <mergeCell ref="B11:E11"/>
    <mergeCell ref="B10:E10"/>
    <mergeCell ref="A10:A11"/>
    <mergeCell ref="E15:E16"/>
    <mergeCell ref="B9:E9"/>
    <mergeCell ref="C15:C16"/>
    <mergeCell ref="D15:D16"/>
    <mergeCell ref="AV9:BC10"/>
    <mergeCell ref="AV11:AY11"/>
    <mergeCell ref="BB28:BC28"/>
    <mergeCell ref="BB29:BC29"/>
    <mergeCell ref="AV18:AW18"/>
    <mergeCell ref="AV26:AW26"/>
    <mergeCell ref="AZ29:BA29"/>
    <mergeCell ref="AZ26:BA26"/>
    <mergeCell ref="AV28:AW28"/>
    <mergeCell ref="AV27:AW27"/>
    <mergeCell ref="AX27:AY27"/>
    <mergeCell ref="AX28:AY28"/>
    <mergeCell ref="AZ27:BA27"/>
    <mergeCell ref="AV29:AW29"/>
    <mergeCell ref="AX26:AY26"/>
    <mergeCell ref="AX29:AY29"/>
    <mergeCell ref="AX24:AY24"/>
    <mergeCell ref="AX17:AY17"/>
    <mergeCell ref="AX25:AY25"/>
    <mergeCell ref="BB19:BC19"/>
    <mergeCell ref="BB20:BC20"/>
    <mergeCell ref="AZ25:BA25"/>
    <mergeCell ref="AX18:AY18"/>
    <mergeCell ref="BB23:BC23"/>
    <mergeCell ref="AV75:AW75"/>
    <mergeCell ref="AV76:AW76"/>
    <mergeCell ref="BB14:BC14"/>
    <mergeCell ref="BB13:BC13"/>
    <mergeCell ref="AZ28:BA28"/>
    <mergeCell ref="AV15:BC15"/>
    <mergeCell ref="AV16:AW16"/>
    <mergeCell ref="AX16:AY16"/>
    <mergeCell ref="BB17:BC17"/>
    <mergeCell ref="BB18:BC18"/>
    <mergeCell ref="BB26:BC26"/>
    <mergeCell ref="BB16:BC16"/>
    <mergeCell ref="AZ18:BA18"/>
    <mergeCell ref="BB21:BC21"/>
    <mergeCell ref="BB22:BC22"/>
    <mergeCell ref="AZ22:BA22"/>
    <mergeCell ref="BB47:BC47"/>
    <mergeCell ref="BB31:BC31"/>
    <mergeCell ref="BB42:BC42"/>
    <mergeCell ref="BB32:BC32"/>
    <mergeCell ref="BB33:BC33"/>
    <mergeCell ref="BB34:BC34"/>
    <mergeCell ref="BB40:BC40"/>
    <mergeCell ref="BB41:BC41"/>
    <mergeCell ref="BB35:BC35"/>
    <mergeCell ref="BB36:BC36"/>
    <mergeCell ref="BB48:BC48"/>
    <mergeCell ref="BB49:BC49"/>
    <mergeCell ref="BB50:BC50"/>
    <mergeCell ref="BB51:BC51"/>
    <mergeCell ref="BB52:BC52"/>
    <mergeCell ref="BB53:BC53"/>
    <mergeCell ref="BB54:BC54"/>
    <mergeCell ref="BB69:BC69"/>
    <mergeCell ref="BB70:BC70"/>
    <mergeCell ref="AX19:AY19"/>
    <mergeCell ref="AZ19:BA19"/>
    <mergeCell ref="AX20:AY20"/>
    <mergeCell ref="AZ20:BA20"/>
    <mergeCell ref="AX21:AY21"/>
    <mergeCell ref="AZ21:BA21"/>
    <mergeCell ref="AX22:AY22"/>
    <mergeCell ref="AZ23:BA23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55:BC55"/>
    <mergeCell ref="BB56:BC56"/>
    <mergeCell ref="BB57:BC57"/>
    <mergeCell ref="BB58:BC58"/>
    <mergeCell ref="AV47:AW47"/>
    <mergeCell ref="AX47:AY47"/>
    <mergeCell ref="AZ47:BA47"/>
    <mergeCell ref="AV48:AW48"/>
    <mergeCell ref="AX48:AY48"/>
    <mergeCell ref="AV35:AW35"/>
    <mergeCell ref="AV36:AW36"/>
    <mergeCell ref="AV37:AW37"/>
    <mergeCell ref="AV38:AW38"/>
    <mergeCell ref="AV42:AW42"/>
    <mergeCell ref="AV45:AW45"/>
    <mergeCell ref="AV43:AW43"/>
    <mergeCell ref="AZ48:BA48"/>
    <mergeCell ref="AV49:AW49"/>
    <mergeCell ref="AX49:AY49"/>
    <mergeCell ref="AZ49:BA49"/>
    <mergeCell ref="AV50:AW50"/>
    <mergeCell ref="AX50:AY50"/>
    <mergeCell ref="AZ50:BA50"/>
    <mergeCell ref="AV51:AW51"/>
    <mergeCell ref="AX51:AY51"/>
    <mergeCell ref="AZ51:BA51"/>
    <mergeCell ref="AV52:AW52"/>
    <mergeCell ref="AX52:AY52"/>
    <mergeCell ref="AZ52:BA52"/>
    <mergeCell ref="AV53:AW53"/>
    <mergeCell ref="AX53:AY53"/>
    <mergeCell ref="AZ53:BA53"/>
    <mergeCell ref="AV54:AW54"/>
    <mergeCell ref="AX54:AY54"/>
    <mergeCell ref="AZ54:BA54"/>
    <mergeCell ref="AV55:AW55"/>
    <mergeCell ref="AX55:AY55"/>
    <mergeCell ref="AZ55:BA55"/>
    <mergeCell ref="AV56:AW56"/>
    <mergeCell ref="AX56:AY56"/>
    <mergeCell ref="AZ56:BA56"/>
    <mergeCell ref="AV57:AW57"/>
    <mergeCell ref="AX57:AY57"/>
    <mergeCell ref="AZ57:BA57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61:AW61"/>
    <mergeCell ref="AX61:AY61"/>
    <mergeCell ref="AZ61:BA61"/>
    <mergeCell ref="AV62:AW62"/>
    <mergeCell ref="AX62:AY62"/>
    <mergeCell ref="AZ62:BA62"/>
    <mergeCell ref="AV63:AW63"/>
    <mergeCell ref="AX63:AY63"/>
    <mergeCell ref="AZ63:BA63"/>
    <mergeCell ref="AV70:AW70"/>
    <mergeCell ref="AX70:AY70"/>
    <mergeCell ref="AZ70:BA70"/>
    <mergeCell ref="AV68:AW68"/>
    <mergeCell ref="AX68:AY68"/>
    <mergeCell ref="AZ68:BA68"/>
    <mergeCell ref="AV64:AW64"/>
    <mergeCell ref="AX64:AY64"/>
    <mergeCell ref="AZ64:BA64"/>
    <mergeCell ref="AV69:AW69"/>
    <mergeCell ref="AV65:AW65"/>
    <mergeCell ref="AX65:AY65"/>
    <mergeCell ref="AZ65:BA65"/>
    <mergeCell ref="AV66:AW66"/>
    <mergeCell ref="AX66:AY66"/>
    <mergeCell ref="AZ66:BA66"/>
    <mergeCell ref="AZ69:BA69"/>
    <mergeCell ref="AV67:AW67"/>
    <mergeCell ref="AX67:AY67"/>
    <mergeCell ref="AZ67:BA67"/>
  </mergeCells>
  <phoneticPr fontId="0" type="noConversion"/>
  <conditionalFormatting sqref="F12:AU14">
    <cfRule type="cellIs" dxfId="29" priority="5" stopIfTrue="1" operator="greaterThan">
      <formula>5</formula>
    </cfRule>
  </conditionalFormatting>
  <conditionalFormatting sqref="F12:AU14">
    <cfRule type="cellIs" dxfId="28" priority="4" stopIfTrue="1" operator="greaterThan">
      <formula>5</formula>
    </cfRule>
  </conditionalFormatting>
  <conditionalFormatting sqref="F12:AU14">
    <cfRule type="expression" dxfId="27" priority="3">
      <formula>F$86&gt;1</formula>
    </cfRule>
  </conditionalFormatting>
  <conditionalFormatting sqref="F17:AU29">
    <cfRule type="expression" dxfId="26" priority="2">
      <formula>F17&gt;MAX(F$12:F$14)</formula>
    </cfRule>
  </conditionalFormatting>
  <conditionalFormatting sqref="F31:AU78">
    <cfRule type="expression" dxfId="2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5" width="2.625" style="8" customWidth="1"/>
    <col min="6" max="6" width="6.25" style="8" bestFit="1" customWidth="1"/>
    <col min="7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46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IF('1'!A10="","",IF(F11&lt;'7'!F11,'7'!A10+1,'7'!A10))</f>
        <v>2013</v>
      </c>
      <c r="B10" s="401" t="s">
        <v>8</v>
      </c>
      <c r="C10" s="402"/>
      <c r="D10" s="402"/>
      <c r="E10" s="403"/>
      <c r="F10" s="216" t="str">
        <f>IF(AND(OR('7'!L10=28,'7'!S10=28,'7'!Z10=28,'7'!AG10=28,'7'!AN10=28),'7'!L11=2),1,IF(AND(OR('7'!L11=4,'7'!L11=6,'7'!L11=9,'7'!L11=11),OR('7'!L10=30,'7'!S10=30,'7'!Z10=30,'7'!AG10=30,'7'!AN10=30)),1,IF(AND(OR('7'!L11=1,'7'!L11=3,'7'!L11=5,'7'!L11=7,'7'!L11=8,'7'!L11=10,'7'!L11=12),OR('7'!L10=31,'7'!S10=31,'7'!Z10=31,'7'!AG10=31,'7'!AN10=31)),1,"")))</f>
        <v/>
      </c>
      <c r="G10" s="216" t="str">
        <f>IF(F10="",IF(AND(OR('7'!M10=28,'7'!T10=28,'7'!AA10=28,'7'!AH10=28,'7'!AO10=28),'7'!M11=2),1,IF(AND(OR('7'!M11=4,'7'!M11=6,'7'!M11=9,'7'!M11=11),OR('7'!M10=30,'7'!T10=30,'7'!AA10=30,'7'!AH10=30,'7'!AO10=30)),1,IF(AND(OR('7'!M11=1,'7'!M11=3,'7'!M11=5,'7'!M11=7,'7'!M11=8,'7'!M11=10,'7'!M11=12),OR('7'!M10=31,'7'!T10=31,'7'!AA10=31,'7'!AH10=31,'7'!AO10=31)),1,""))),F10+1)</f>
        <v/>
      </c>
      <c r="H10" s="216" t="str">
        <f>IF(G10="",IF(AND(OR('7'!N10=28,'7'!U10=28,'7'!AB10=28,'7'!AI10=28,'7'!AP10=28),'7'!N11=2),1,IF(AND(OR('7'!N11=4,'7'!N11=6,'7'!N11=9,'7'!N11=11),OR('7'!N10=30,'7'!U10=30,'7'!AB10=30,'7'!AI10=30,'7'!AP10=30)),1,IF(AND(OR('7'!N11=1,'7'!N11=3,'7'!N11=5,'7'!N11=7,'7'!N11=8,'7'!N11=10,'7'!N11=12),OR('7'!N10=31,'7'!U10=31,'7'!AB10=31,'7'!AI10=31,'7'!AP10=31)),1,""))),G10+1)</f>
        <v/>
      </c>
      <c r="I10" s="216">
        <f>IF(H10="",IF(AND(OR('7'!O10=28,'7'!V10=28,'7'!AC10=28,'7'!AJ10=28,'7'!AQ10=28),'7'!O11=2),1,IF(AND(OR('7'!O11=4,'7'!O11=6,'7'!O11=9,'7'!O11=11),OR('7'!O10=30,'7'!V10=30,'7'!AC10=30,'7'!AJ10=30,'7'!AQ10=30)),1,IF(AND(OR('7'!O11=1,'7'!O11=3,'7'!O11=5,'7'!O11=7,'7'!O11=8,'7'!O11=10,'7'!O11=12),OR('7'!O10=31,'7'!V10=31,'7'!AC10=31,'7'!AJ10=31,'7'!AQ10=31)),1,""))),H10+1)</f>
        <v>1</v>
      </c>
      <c r="J10" s="216">
        <f>IF(I10="",IF(AND(OR('7'!P10=28,'7'!W10=28,'7'!AD10=28,'7'!AK10=28,'7'!AR10=28),'7'!P11=2),1,IF(AND(OR('7'!P11=4,'7'!P11=6,'7'!P11=9,'7'!P11=11),OR('7'!P10=30,'7'!W10=30,'7'!AD10=30,'7'!AK10=30,'7'!AR10=30)),1,IF(AND(OR('7'!P11=1,'7'!P11=3,'7'!P11=5,'7'!P11=7,'7'!P11=8,'7'!P11=10,'7'!P11=12),OR('7'!P10=31,'7'!W10=31,'7'!AD10=31,'7'!AK10=31,'7'!AR10=31)),1,""))),I10+1)</f>
        <v>2</v>
      </c>
      <c r="K10" s="216">
        <f>IF(J10="",IF(AND(OR('7'!Q10=28,'7'!X10=28,'7'!AE10=28,'7'!AL10=28,'7'!AS10=28),'7'!Q11=2),1,IF(AND(OR('7'!Q11=4,'7'!Q11=6,'7'!Q11=9,'7'!Q11=11),OR('7'!Q10=30,'7'!X10=30,'7'!AE10=30,'7'!AL10=30,'7'!AS10=30)),1,IF(AND(OR('7'!Q11=1,'7'!Q11=3,'7'!Q11=5,'7'!Q11=7,'7'!Q11=8,'7'!Q11=10,'7'!Q11=12),OR('7'!Q10=31,'7'!X10=31,'7'!AE10=31,'7'!AL10=31,'7'!AS10=31)),1,""))),J10+1)</f>
        <v>3</v>
      </c>
      <c r="L10" s="216">
        <f>IF(K10="",IF(AND(OR('7'!R10=28,'7'!Y10=28,'7'!AF10=28,'7'!AM10=28,'7'!AT10=28),'7'!R11=2),1,IF(AND(OR('7'!R11=4,'7'!R11=6,'7'!R11=9,'7'!R11=11),OR('7'!R10=30,'7'!Y10=30,'7'!AF10=30,'7'!AM10=30,'7'!AT10=30)),1,IF(AND(OR('7'!R11=1,'7'!R11=3,'7'!R11=5,'7'!R11=7,'7'!R11=8,'7'!R11=10,'7'!R11=12),OR('7'!R10=31,'7'!Y10=31,'7'!AF10=31,'7'!AM10=31,'7'!AT10=31)),1,""))),K10+1)</f>
        <v>4</v>
      </c>
      <c r="M10" s="217">
        <f>IF(L10&lt;&gt;"",IF(AND(L11=2,L10&lt;28),L10+1,IF(AND(OR(L11=4,L11=6,L11=9,L11=11),L10&lt;30),L10+1,IF(AND(OR(L11=1,L11=3,L11=5,L11=7,L11=8,L11=10,L11=12),L10&lt;31),L10+1,""))),"")</f>
        <v>5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6</v>
      </c>
      <c r="O10" s="216">
        <f t="shared" si="0"/>
        <v>7</v>
      </c>
      <c r="P10" s="216">
        <f t="shared" si="0"/>
        <v>8</v>
      </c>
      <c r="Q10" s="216">
        <f t="shared" si="0"/>
        <v>9</v>
      </c>
      <c r="R10" s="216">
        <f t="shared" si="0"/>
        <v>10</v>
      </c>
      <c r="S10" s="216">
        <f t="shared" si="0"/>
        <v>11</v>
      </c>
      <c r="T10" s="217">
        <f t="shared" si="0"/>
        <v>12</v>
      </c>
      <c r="U10" s="216">
        <f t="shared" si="0"/>
        <v>13</v>
      </c>
      <c r="V10" s="216">
        <f t="shared" si="0"/>
        <v>14</v>
      </c>
      <c r="W10" s="216">
        <f t="shared" si="0"/>
        <v>15</v>
      </c>
      <c r="X10" s="216">
        <f t="shared" si="0"/>
        <v>16</v>
      </c>
      <c r="Y10" s="216">
        <f t="shared" si="0"/>
        <v>17</v>
      </c>
      <c r="Z10" s="216">
        <f t="shared" si="0"/>
        <v>18</v>
      </c>
      <c r="AA10" s="217">
        <f t="shared" si="0"/>
        <v>19</v>
      </c>
      <c r="AB10" s="216">
        <f t="shared" si="0"/>
        <v>20</v>
      </c>
      <c r="AC10" s="216">
        <f t="shared" si="0"/>
        <v>21</v>
      </c>
      <c r="AD10" s="216">
        <f t="shared" si="0"/>
        <v>22</v>
      </c>
      <c r="AE10" s="216">
        <f t="shared" si="0"/>
        <v>23</v>
      </c>
      <c r="AF10" s="216">
        <f t="shared" si="0"/>
        <v>24</v>
      </c>
      <c r="AG10" s="216">
        <f t="shared" si="0"/>
        <v>25</v>
      </c>
      <c r="AH10" s="217">
        <f t="shared" si="0"/>
        <v>26</v>
      </c>
      <c r="AI10" s="216">
        <f t="shared" si="0"/>
        <v>27</v>
      </c>
      <c r="AJ10" s="216">
        <f t="shared" si="0"/>
        <v>28</v>
      </c>
      <c r="AK10" s="216">
        <f t="shared" si="0"/>
        <v>29</v>
      </c>
      <c r="AL10" s="216">
        <f t="shared" si="0"/>
        <v>30</v>
      </c>
      <c r="AM10" s="216">
        <f t="shared" si="0"/>
        <v>31</v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1" t="str">
        <f>IF(F10="","",IF('1'!$S$7+7&lt;13,'1'!$S$7+7,IF('1'!$S$7+7=12,1,'1'!$S$7+7-12)))</f>
        <v/>
      </c>
      <c r="G11" s="282" t="str">
        <f>IF(G10="","",IF('1'!$S$7+7&lt;13,'1'!$S$7+7,IF('1'!$S$7+7=12,1,'1'!$S$7+7-12)))</f>
        <v/>
      </c>
      <c r="H11" s="282" t="str">
        <f>IF(H10="","",IF('1'!$S$7+7&lt;13,'1'!$S$7+7,IF('1'!$S$7+7=12,1,'1'!$S$7+7-12)))</f>
        <v/>
      </c>
      <c r="I11" s="282">
        <f>IF(I10="","",IF('1'!$S$7+7&lt;13,'1'!$S$7+7,IF('1'!$S$7+7=12,1,'1'!$S$7+7-12)))</f>
        <v>5</v>
      </c>
      <c r="J11" s="282">
        <f>IF(J10="","",IF('1'!$S$7+7&lt;13,'1'!$S$7+7,IF('1'!$S$7+7=12,1,'1'!$S$7+7-12)))</f>
        <v>5</v>
      </c>
      <c r="K11" s="282">
        <f>IF(K10="","",IF('1'!$S$7+7&lt;13,'1'!$S$7+7,IF('1'!$S$7+7=12,1,'1'!$S$7+7-12)))</f>
        <v>5</v>
      </c>
      <c r="L11" s="283">
        <f>IF(L10="","",IF('1'!$S$7+7&lt;13,'1'!$S$7+7,IF('1'!$S$7+7=12,1,'1'!$S$7+7-12)))</f>
        <v>5</v>
      </c>
      <c r="M11" s="284">
        <f>IF(M10="","",IF('1'!$S$7+7&lt;13,'1'!$S$7+7,IF('1'!$S$7+7=12,1,'1'!$S$7+7-12)))</f>
        <v>5</v>
      </c>
      <c r="N11" s="282">
        <f>IF(N10="","",IF('1'!$S$7+7&lt;13,'1'!$S$7+7,IF('1'!$S$7+7=12,1,'1'!$S$7+7-12)))</f>
        <v>5</v>
      </c>
      <c r="O11" s="282">
        <f>IF(O10="","",IF('1'!$S$7+7&lt;13,'1'!$S$7+7,IF('1'!$S$7+7=12,1,'1'!$S$7+7-12)))</f>
        <v>5</v>
      </c>
      <c r="P11" s="282">
        <f>IF(P10="","",IF('1'!$S$7+7&lt;13,'1'!$S$7+7,IF('1'!$S$7+7=12,1,'1'!$S$7+7-12)))</f>
        <v>5</v>
      </c>
      <c r="Q11" s="282">
        <f>IF(Q10="","",IF('1'!$S$7+7&lt;13,'1'!$S$7+7,IF('1'!$S$7+7=12,1,'1'!$S$7+7-12)))</f>
        <v>5</v>
      </c>
      <c r="R11" s="282">
        <f>IF(R10="","",IF('1'!$S$7+7&lt;13,'1'!$S$7+7,IF('1'!$S$7+7=12,1,'1'!$S$7+7-12)))</f>
        <v>5</v>
      </c>
      <c r="S11" s="285">
        <f>IF(S10="","",IF('1'!$S$7+7&lt;13,'1'!$S$7+7,IF('1'!$S$7+7=12,1,'1'!$S$7+7-12)))</f>
        <v>5</v>
      </c>
      <c r="T11" s="286">
        <f>IF(T10="","",IF('1'!$S$7+7&lt;13,'1'!$S$7+7,IF('1'!$S$7+7=12,1,'1'!$S$7+7-12)))</f>
        <v>5</v>
      </c>
      <c r="U11" s="282">
        <f>IF(U10="","",IF('1'!$S$7+7&lt;13,'1'!$S$7+7,IF('1'!$S$7+7=12,1,'1'!$S$7+7-12)))</f>
        <v>5</v>
      </c>
      <c r="V11" s="282">
        <f>IF(V10="","",IF('1'!$S$7+7&lt;13,'1'!$S$7+7,IF('1'!$S$7+7=12,1,'1'!$S$7+7-12)))</f>
        <v>5</v>
      </c>
      <c r="W11" s="282">
        <f>IF(W10="","",IF('1'!$S$7+7&lt;13,'1'!$S$7+7,IF('1'!$S$7+7=12,1,'1'!$S$7+7-12)))</f>
        <v>5</v>
      </c>
      <c r="X11" s="282">
        <f>IF(X10="","",IF('1'!$S$7+7&lt;13,'1'!$S$7+7,IF('1'!$S$7+7=12,1,'1'!$S$7+7-12)))</f>
        <v>5</v>
      </c>
      <c r="Y11" s="282">
        <f>IF(Y10="","",IF('1'!$S$7+7&lt;13,'1'!$S$7+7,IF('1'!$S$7+7=12,1,'1'!$S$7+7-12)))</f>
        <v>5</v>
      </c>
      <c r="Z11" s="283">
        <f>IF(Z10="","",IF('1'!$S$7+7&lt;13,'1'!$S$7+7,IF('1'!$S$7+7=12,1,'1'!$S$7+7-12)))</f>
        <v>5</v>
      </c>
      <c r="AA11" s="284">
        <f>IF(AA10="","",IF('1'!$S$7+7&lt;13,'1'!$S$7+7,IF('1'!$S$7+7=12,1,'1'!$S$7+7-12)))</f>
        <v>5</v>
      </c>
      <c r="AB11" s="282">
        <f>IF(AB10="","",IF('1'!$S$7+7&lt;13,'1'!$S$7+7,IF('1'!$S$7+7=12,1,'1'!$S$7+7-12)))</f>
        <v>5</v>
      </c>
      <c r="AC11" s="282">
        <f>IF(AC10="","",IF('1'!$S$7+7&lt;13,'1'!$S$7+7,IF('1'!$S$7+7=12,1,'1'!$S$7+7-12)))</f>
        <v>5</v>
      </c>
      <c r="AD11" s="282">
        <f>IF(AD10="","",IF('1'!$S$7+7&lt;13,'1'!$S$7+7,IF('1'!$S$7+7=12,1,'1'!$S$7+7-12)))</f>
        <v>5</v>
      </c>
      <c r="AE11" s="282">
        <f>IF(AE10="","",IF('1'!$S$7+7&lt;13,'1'!$S$7+7,IF('1'!$S$7+7=12,1,'1'!$S$7+7-12)))</f>
        <v>5</v>
      </c>
      <c r="AF11" s="282">
        <f>IF(AF10="","",IF('1'!$S$7+7&lt;13,'1'!$S$7+7,IF('1'!$S$7+7=12,1,'1'!$S$7+7-12)))</f>
        <v>5</v>
      </c>
      <c r="AG11" s="285">
        <f>IF(AG10="","",IF('1'!$S$7+7&lt;13,'1'!$S$7+7,IF('1'!$S$7+7=12,1,'1'!$S$7+7-12)))</f>
        <v>5</v>
      </c>
      <c r="AH11" s="286">
        <f>IF(AH10="","",IF('1'!$S$7+7&lt;13,'1'!$S$7+7,IF('1'!$S$7+7=12,1,'1'!$S$7+7-12)))</f>
        <v>5</v>
      </c>
      <c r="AI11" s="282">
        <f>IF(AI10="","",IF('1'!$S$7+7&lt;13,'1'!$S$7+7,IF('1'!$S$7+7=12,1,'1'!$S$7+7-12)))</f>
        <v>5</v>
      </c>
      <c r="AJ11" s="282">
        <f>IF(AJ10="","",IF('1'!$S$7+7&lt;13,'1'!$S$7+7,IF('1'!$S$7+7=12,1,'1'!$S$7+7-12)))</f>
        <v>5</v>
      </c>
      <c r="AK11" s="282">
        <f>IF(AK10="","",IF('1'!$S$7+7&lt;13,'1'!$S$7+7,IF('1'!$S$7+7=12,1,'1'!$S$7+7-12)))</f>
        <v>5</v>
      </c>
      <c r="AL11" s="282">
        <f>IF(AL10="","",IF('1'!$S$7+7&lt;13,'1'!$S$7+7,IF('1'!$S$7+7=12,1,'1'!$S$7+7-12)))</f>
        <v>5</v>
      </c>
      <c r="AM11" s="282">
        <f>IF(AM10="","",IF('1'!$S$7+7&lt;13,'1'!$S$7+7,IF('1'!$S$7+7=12,1,'1'!$S$7+7-12)))</f>
        <v>5</v>
      </c>
      <c r="AN11" s="285" t="str">
        <f>IF(AN10="","",IF('1'!$S$7+7&lt;13,'1'!$S$7+7,IF('1'!$S$7+7=12,1,'1'!$S$7+7-12)))</f>
        <v/>
      </c>
      <c r="AO11" s="286" t="str">
        <f>IF(AO10="","",IF('1'!$S$7+7&lt;13,'1'!$S$7+7,IF('1'!$S$7+7=12,1,'1'!$S$7+7-12)))</f>
        <v/>
      </c>
      <c r="AP11" s="282" t="str">
        <f>IF(AP10="","",IF('1'!$S$7+7&lt;13,'1'!$S$7+7,IF('1'!$S$7+7=12,1,'1'!$S$7+7-12)))</f>
        <v/>
      </c>
      <c r="AQ11" s="282" t="str">
        <f>IF(AQ10="","",IF('1'!$S$7+7&lt;13,'1'!$S$7+7,IF('1'!$S$7+7=12,1,'1'!$S$7+7-12)))</f>
        <v/>
      </c>
      <c r="AR11" s="282" t="str">
        <f>IF(AR10="","",IF('1'!$S$7+7&lt;13,'1'!$S$7+7,IF('1'!$S$7+7=12,1,'1'!$S$7+7-12)))</f>
        <v/>
      </c>
      <c r="AS11" s="282" t="str">
        <f>IF(AS10="","",IF('1'!$S$7+7&lt;13,'1'!$S$7+7,IF('1'!$S$7+7=12,1,'1'!$S$7+7-12)))</f>
        <v/>
      </c>
      <c r="AT11" s="282" t="str">
        <f>IF(AT10="","",IF('1'!$S$7+7&lt;13,'1'!$S$7+7,IF('1'!$S$7+7=12,1,'1'!$S$7+7-12)))</f>
        <v/>
      </c>
      <c r="AU11" s="287" t="str">
        <f>IF(AU10="","",IF('1'!$S$7+7&lt;13,'1'!$S$7+7,IF('1'!$S$7+7=12,1,'1'!$S$7+7-12)))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423">
        <f>AZ12+'7'!BB12</f>
        <v>0</v>
      </c>
      <c r="BC12" s="424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427">
        <f>AZ13+'7'!BB13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AZ14+'7'!BB14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IF(MAX($F$12:$AU$14)&gt;5,0,SUMPRODUCT(F17:AU17,$F$83:$AU$83)+'7'!AV17)</f>
        <v>0</v>
      </c>
      <c r="AW17" s="343"/>
      <c r="AX17" s="343">
        <f>IF(MAX($F$12:$AU$14)&gt;5,0,SUMPRODUCT(F17:AU17,$F$84:$AU$84)+'7'!AX17)</f>
        <v>0</v>
      </c>
      <c r="AY17" s="343"/>
      <c r="AZ17" s="343">
        <f>IF(MAX($F$12:$AU$14)&gt;5,0,SUMPRODUCT(F17:AU17,$F$85:$AU$85)+'7'!AZ17)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IF(MAX($F$12:$AU$14)&gt;5,0,SUMPRODUCT(F18:AU18,$F$83:$AU$83)+'7'!AV18)</f>
        <v>0</v>
      </c>
      <c r="AW18" s="319"/>
      <c r="AX18" s="319">
        <f>IF(MAX($F$12:$AU$14)&gt;5,0,SUMPRODUCT(F18:AU18,$F$84:$AU$84)+'7'!AX18)</f>
        <v>0</v>
      </c>
      <c r="AY18" s="319"/>
      <c r="AZ18" s="319">
        <f>IF(MAX($F$12:$AU$14)&gt;5,0,SUMPRODUCT(F18:AU18,$F$85:$AU$85)+'7'!AZ18)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IF(MAX($F$12:$AU$14)&gt;5,0,SUMPRODUCT(F19:AU19,$F$83:$AU$83)+'7'!AV19)</f>
        <v>0</v>
      </c>
      <c r="AW19" s="319"/>
      <c r="AX19" s="319">
        <f>IF(MAX($F$12:$AU$14)&gt;5,0,SUMPRODUCT(F19:AU19,$F$84:$AU$84)+'7'!AX19)</f>
        <v>0</v>
      </c>
      <c r="AY19" s="319"/>
      <c r="AZ19" s="319">
        <f>IF(MAX($F$12:$AU$14)&gt;5,0,SUMPRODUCT(F19:AU19,$F$85:$AU$85)+'7'!AZ19)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IF(MAX($F$12:$AU$14)&gt;5,0,SUMPRODUCT(F20:AU20,$F$83:$AU$83)+'7'!AV20)</f>
        <v>0</v>
      </c>
      <c r="AW20" s="319"/>
      <c r="AX20" s="319">
        <f>IF(MAX($F$12:$AU$14)&gt;5,0,SUMPRODUCT(F20:AU20,$F$84:$AU$84)+'7'!AX20)</f>
        <v>0</v>
      </c>
      <c r="AY20" s="319"/>
      <c r="AZ20" s="319">
        <f>IF(MAX($F$12:$AU$14)&gt;5,0,SUMPRODUCT(F20:AU20,$F$85:$AU$85)+'7'!AZ20)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IF(MAX($F$12:$AU$14)&gt;5,0,SUMPRODUCT(F21:AU21,$F$83:$AU$83)+'7'!AV21)</f>
        <v>0</v>
      </c>
      <c r="AW21" s="319"/>
      <c r="AX21" s="319">
        <f>IF(MAX($F$12:$AU$14)&gt;5,0,SUMPRODUCT(F21:AU21,$F$84:$AU$84)+'7'!AX21)</f>
        <v>0</v>
      </c>
      <c r="AY21" s="319"/>
      <c r="AZ21" s="319">
        <f>IF(MAX($F$12:$AU$14)&gt;5,0,SUMPRODUCT(F21:AU21,$F$85:$AU$85)+'7'!AZ21)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IF(MAX($F$12:$AU$14)&gt;5,0,SUMPRODUCT(F22:AU22,$F$83:$AU$83)+'7'!AV22)</f>
        <v>0</v>
      </c>
      <c r="AW22" s="319"/>
      <c r="AX22" s="319">
        <f>IF(MAX($F$12:$AU$14)&gt;5,0,SUMPRODUCT(F22:AU22,$F$84:$AU$84)+'7'!AX22)</f>
        <v>0</v>
      </c>
      <c r="AY22" s="319"/>
      <c r="AZ22" s="319">
        <f>IF(MAX($F$12:$AU$14)&gt;5,0,SUMPRODUCT(F22:AU22,$F$85:$AU$85)+'7'!AZ22)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IF(MAX($F$12:$AU$14)&gt;5,0,SUMPRODUCT(F23:AU23,$F$83:$AU$83)+'7'!AV23)</f>
        <v>0</v>
      </c>
      <c r="AW23" s="319"/>
      <c r="AX23" s="319">
        <f>IF(MAX($F$12:$AU$14)&gt;5,0,SUMPRODUCT(F23:AU23,$F$84:$AU$84)+'7'!AX23)</f>
        <v>0</v>
      </c>
      <c r="AY23" s="319"/>
      <c r="AZ23" s="319">
        <f>IF(MAX($F$12:$AU$14)&gt;5,0,SUMPRODUCT(F23:AU23,$F$85:$AU$85)+'7'!AZ23)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IF(MAX($F$12:$AU$14)&gt;5,0,SUMPRODUCT(F24:AU24,$F$83:$AU$83)+'7'!AV24)</f>
        <v>0</v>
      </c>
      <c r="AW24" s="319"/>
      <c r="AX24" s="319">
        <f>IF(MAX($F$12:$AU$14)&gt;5,0,SUMPRODUCT(F24:AU24,$F$84:$AU$84)+'7'!AX24)</f>
        <v>0</v>
      </c>
      <c r="AY24" s="319"/>
      <c r="AZ24" s="319">
        <f>IF(MAX($F$12:$AU$14)&gt;5,0,SUMPRODUCT(F24:AU24,$F$85:$AU$85)+'7'!AZ24)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IF(MAX($F$12:$AU$14)&gt;5,0,SUMPRODUCT(F25:AU25,$F$83:$AU$83)+'7'!AV25)</f>
        <v>0</v>
      </c>
      <c r="AW25" s="319"/>
      <c r="AX25" s="319">
        <f>IF(MAX($F$12:$AU$14)&gt;5,0,SUMPRODUCT(F25:AU25,$F$84:$AU$84)+'7'!AX25)</f>
        <v>0</v>
      </c>
      <c r="AY25" s="319"/>
      <c r="AZ25" s="319">
        <f>IF(MAX($F$12:$AU$14)&gt;5,0,SUMPRODUCT(F25:AU25,$F$85:$AU$85)+'7'!AZ25)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IF(MAX($F$12:$AU$14)&gt;5,0,SUMPRODUCT(F26:AU26,$F$83:$AU$83)+'7'!AV26)</f>
        <v>0</v>
      </c>
      <c r="AW26" s="319"/>
      <c r="AX26" s="319">
        <f>IF(MAX($F$12:$AU$14)&gt;5,0,SUMPRODUCT(F26:AU26,$F$84:$AU$84)+'7'!AX26)</f>
        <v>0</v>
      </c>
      <c r="AY26" s="319"/>
      <c r="AZ26" s="319">
        <f>IF(MAX($F$12:$AU$14)&gt;5,0,SUMPRODUCT(F26:AU26,$F$85:$AU$85)+'7'!AZ26)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IF(MAX($F$12:$AU$14)&gt;5,0,SUMPRODUCT(F27:AU27,$F$83:$AU$83)+'7'!AV27)</f>
        <v>0</v>
      </c>
      <c r="AW27" s="319"/>
      <c r="AX27" s="319">
        <f>IF(MAX($F$12:$AU$14)&gt;5,0,SUMPRODUCT(F27:AU27,$F$84:$AU$84)+'7'!AX27)</f>
        <v>0</v>
      </c>
      <c r="AY27" s="319"/>
      <c r="AZ27" s="319">
        <f>IF(MAX($F$12:$AU$14)&gt;5,0,SUMPRODUCT(F27:AU27,$F$85:$AU$85)+'7'!AZ27)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IF(MAX($F$12:$AU$14)&gt;5,0,SUMPRODUCT(F28:AU28,$F$83:$AU$83)+'7'!AV28)</f>
        <v>0</v>
      </c>
      <c r="AW28" s="319"/>
      <c r="AX28" s="319">
        <f>IF(MAX($F$12:$AU$14)&gt;5,0,SUMPRODUCT(F28:AU28,$F$84:$AU$84)+'7'!AX28)</f>
        <v>0</v>
      </c>
      <c r="AY28" s="319"/>
      <c r="AZ28" s="319">
        <f>IF(MAX($F$12:$AU$14)&gt;5,0,SUMPRODUCT(F28:AU28,$F$85:$AU$85)+'7'!AZ28)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IF(MAX($F$12:$AU$14)&gt;5,0,SUMPRODUCT(F29:AU29,$F$83:$AU$83)+'7'!AV29)</f>
        <v>0</v>
      </c>
      <c r="AW29" s="518"/>
      <c r="AX29" s="518">
        <f>IF(MAX($F$12:$AU$14)&gt;5,0,SUMPRODUCT(F29:AU29,$F$84:$AU$84)+'7'!AX29)</f>
        <v>0</v>
      </c>
      <c r="AY29" s="518"/>
      <c r="AZ29" s="518">
        <f>IF(MAX($F$12:$AU$14)&gt;5,0,SUMPRODUCT(F29:AU29,$F$85:$AU$85)+'7'!AZ29)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IF(MAX($F$12:$AU$14)&gt;5,0,SUMPRODUCT(F31:AU31,$F$83:$AU$83)+'7'!AV31)</f>
        <v>0</v>
      </c>
      <c r="AW31" s="353"/>
      <c r="AX31" s="351">
        <f>IF(MAX($F$12:$AU$14)&gt;5,0,SUMPRODUCT(F31:AU31,$F$84:$AU$84)+'7'!AX31)</f>
        <v>0</v>
      </c>
      <c r="AY31" s="351"/>
      <c r="AZ31" s="566">
        <f>IF(MAX($F$12:$AU$14)&gt;5,0,SUMPRODUCT(F31:AU31,$F$85:$AU$85)+'7'!AZ31)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IF(MAX($F$12:$AU$14)&gt;5,0,SUMPRODUCT(F32:AU32,$F$83:$AU$83)+'7'!AV32)</f>
        <v>0</v>
      </c>
      <c r="AW32" s="321"/>
      <c r="AX32" s="319">
        <f>IF(MAX($F$12:$AU$14)&gt;5,0,SUMPRODUCT(F32:AU32,$F$84:$AU$84)+'7'!AX32)</f>
        <v>0</v>
      </c>
      <c r="AY32" s="319"/>
      <c r="AZ32" s="320">
        <f>IF(MAX($F$12:$AU$14)&gt;5,0,SUMPRODUCT(F32:AU32,$F$85:$AU$85)+'7'!AZ32)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IF(MAX($F$12:$AU$14)&gt;5,0,SUMPRODUCT(F33:AU33,$F$83:$AU$83)+'7'!AV33)</f>
        <v>0</v>
      </c>
      <c r="AW33" s="321"/>
      <c r="AX33" s="319">
        <f>IF(MAX($F$12:$AU$14)&gt;5,0,SUMPRODUCT(F33:AU33,$F$84:$AU$84)+'7'!AX33)</f>
        <v>0</v>
      </c>
      <c r="AY33" s="319"/>
      <c r="AZ33" s="320">
        <f>IF(MAX($F$12:$AU$14)&gt;5,0,SUMPRODUCT(F33:AU33,$F$85:$AU$85)+'7'!AZ33)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IF(MAX($F$12:$AU$14)&gt;5,0,SUMPRODUCT(F34:AU34,$F$83:$AU$83)+'7'!AV34)</f>
        <v>0</v>
      </c>
      <c r="AW34" s="321"/>
      <c r="AX34" s="319">
        <f>IF(MAX($F$12:$AU$14)&gt;5,0,SUMPRODUCT(F34:AU34,$F$84:$AU$84)+'7'!AX34)</f>
        <v>0</v>
      </c>
      <c r="AY34" s="319"/>
      <c r="AZ34" s="320">
        <f>IF(MAX($F$12:$AU$14)&gt;5,0,SUMPRODUCT(F34:AU34,$F$85:$AU$85)+'7'!AZ34)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IF(MAX($F$12:$AU$14)&gt;5,0,SUMPRODUCT(F35:AU35,$F$83:$AU$83)+'7'!AV35)</f>
        <v>0</v>
      </c>
      <c r="AW35" s="321"/>
      <c r="AX35" s="319">
        <f>IF(MAX($F$12:$AU$14)&gt;5,0,SUMPRODUCT(F35:AU35,$F$84:$AU$84)+'7'!AX35)</f>
        <v>0</v>
      </c>
      <c r="AY35" s="319"/>
      <c r="AZ35" s="320">
        <f>IF(MAX($F$12:$AU$14)&gt;5,0,SUMPRODUCT(F35:AU35,$F$85:$AU$85)+'7'!AZ35)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IF(MAX($F$12:$AU$14)&gt;5,0,SUMPRODUCT(F36:AU36,$F$83:$AU$83)+'7'!AV36)</f>
        <v>0</v>
      </c>
      <c r="AW36" s="321"/>
      <c r="AX36" s="319">
        <f>IF(MAX($F$12:$AU$14)&gt;5,0,SUMPRODUCT(F36:AU36,$F$84:$AU$84)+'7'!AX36)</f>
        <v>0</v>
      </c>
      <c r="AY36" s="319"/>
      <c r="AZ36" s="320">
        <f>IF(MAX($F$12:$AU$14)&gt;5,0,SUMPRODUCT(F36:AU36,$F$85:$AU$85)+'7'!AZ36)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IF(MAX($F$12:$AU$14)&gt;5,0,SUMPRODUCT(F37:AU37,$F$83:$AU$83)+'7'!AV37)</f>
        <v>0</v>
      </c>
      <c r="AW37" s="321"/>
      <c r="AX37" s="319">
        <f>IF(MAX($F$12:$AU$14)&gt;5,0,SUMPRODUCT(F37:AU37,$F$84:$AU$84)+'7'!AX37)</f>
        <v>0</v>
      </c>
      <c r="AY37" s="319"/>
      <c r="AZ37" s="320">
        <f>IF(MAX($F$12:$AU$14)&gt;5,0,SUMPRODUCT(F37:AU37,$F$85:$AU$85)+'7'!AZ37)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IF(MAX($F$12:$AU$14)&gt;5,0,SUMPRODUCT(F38:AU38,$F$83:$AU$83)+'7'!AV38)</f>
        <v>0</v>
      </c>
      <c r="AW38" s="321"/>
      <c r="AX38" s="319">
        <f>IF(MAX($F$12:$AU$14)&gt;5,0,SUMPRODUCT(F38:AU38,$F$84:$AU$84)+'7'!AX38)</f>
        <v>0</v>
      </c>
      <c r="AY38" s="319"/>
      <c r="AZ38" s="320">
        <f>IF(MAX($F$12:$AU$14)&gt;5,0,SUMPRODUCT(F38:AU38,$F$85:$AU$85)+'7'!AZ38)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IF(MAX($F$12:$AU$14)&gt;5,0,SUMPRODUCT(F39:AU39,$F$83:$AU$83)+'7'!AV39)</f>
        <v>0</v>
      </c>
      <c r="AW39" s="321"/>
      <c r="AX39" s="319">
        <f>IF(MAX($F$12:$AU$14)&gt;5,0,SUMPRODUCT(F39:AU39,$F$84:$AU$84)+'7'!AX39)</f>
        <v>0</v>
      </c>
      <c r="AY39" s="319"/>
      <c r="AZ39" s="320">
        <f>IF(MAX($F$12:$AU$14)&gt;5,0,SUMPRODUCT(F39:AU39,$F$85:$AU$85)+'7'!AZ39)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IF(MAX($F$12:$AU$14)&gt;5,0,SUMPRODUCT(F40:AU40,$F$83:$AU$83)+'7'!AV40)</f>
        <v>0</v>
      </c>
      <c r="AW40" s="321"/>
      <c r="AX40" s="319">
        <f>IF(MAX($F$12:$AU$14)&gt;5,0,SUMPRODUCT(F40:AU40,$F$84:$AU$84)+'7'!AX40)</f>
        <v>0</v>
      </c>
      <c r="AY40" s="319"/>
      <c r="AZ40" s="320">
        <f>IF(MAX($F$12:$AU$14)&gt;5,0,SUMPRODUCT(F40:AU40,$F$85:$AU$85)+'7'!AZ40)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IF(MAX($F$12:$AU$14)&gt;5,0,SUMPRODUCT(F41:AU41,$F$83:$AU$83)+'7'!AV41)</f>
        <v>0</v>
      </c>
      <c r="AW41" s="321"/>
      <c r="AX41" s="319">
        <f>IF(MAX($F$12:$AU$14)&gt;5,0,SUMPRODUCT(F41:AU41,$F$84:$AU$84)+'7'!AX41)</f>
        <v>0</v>
      </c>
      <c r="AY41" s="319"/>
      <c r="AZ41" s="320">
        <f>IF(MAX($F$12:$AU$14)&gt;5,0,SUMPRODUCT(F41:AU41,$F$85:$AU$85)+'7'!AZ41)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IF(MAX($F$12:$AU$14)&gt;5,0,SUMPRODUCT(F42:AU42,$F$83:$AU$83)+'7'!AV42)</f>
        <v>0</v>
      </c>
      <c r="AW42" s="321"/>
      <c r="AX42" s="319">
        <f>IF(MAX($F$12:$AU$14)&gt;5,0,SUMPRODUCT(F42:AU42,$F$84:$AU$84)+'7'!AX42)</f>
        <v>0</v>
      </c>
      <c r="AY42" s="319"/>
      <c r="AZ42" s="320">
        <f>IF(MAX($F$12:$AU$14)&gt;5,0,SUMPRODUCT(F42:AU42,$F$85:$AU$85)+'7'!AZ42)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IF(MAX($F$12:$AU$14)&gt;5,0,SUMPRODUCT(F43:AU43,$F$83:$AU$83)+'7'!AV43)</f>
        <v>0</v>
      </c>
      <c r="AW43" s="321"/>
      <c r="AX43" s="319">
        <f>IF(MAX($F$12:$AU$14)&gt;5,0,SUMPRODUCT(F43:AU43,$F$84:$AU$84)+'7'!AX43)</f>
        <v>0</v>
      </c>
      <c r="AY43" s="319"/>
      <c r="AZ43" s="320">
        <f>IF(MAX($F$12:$AU$14)&gt;5,0,SUMPRODUCT(F43:AU43,$F$85:$AU$85)+'7'!AZ43)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IF(MAX($F$12:$AU$14)&gt;5,0,SUMPRODUCT(F44:AU44,$F$83:$AU$83)+'7'!AV44)</f>
        <v>0</v>
      </c>
      <c r="AW44" s="321"/>
      <c r="AX44" s="319">
        <f>IF(MAX($F$12:$AU$14)&gt;5,0,SUMPRODUCT(F44:AU44,$F$84:$AU$84)+'7'!AX44)</f>
        <v>0</v>
      </c>
      <c r="AY44" s="319"/>
      <c r="AZ44" s="320">
        <f>IF(MAX($F$12:$AU$14)&gt;5,0,SUMPRODUCT(F44:AU44,$F$85:$AU$85)+'7'!AZ44)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IF(MAX($F$12:$AU$14)&gt;5,0,SUMPRODUCT(F45:AU45,$F$83:$AU$83)+'7'!AV45)</f>
        <v>0</v>
      </c>
      <c r="AW45" s="321"/>
      <c r="AX45" s="319">
        <f>IF(MAX($F$12:$AU$14)&gt;5,0,SUMPRODUCT(F45:AU45,$F$84:$AU$84)+'7'!AX45)</f>
        <v>0</v>
      </c>
      <c r="AY45" s="319"/>
      <c r="AZ45" s="320">
        <f>IF(MAX($F$12:$AU$14)&gt;5,0,SUMPRODUCT(F45:AU45,$F$85:$AU$85)+'7'!AZ45)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IF(MAX($F$12:$AU$14)&gt;5,0,SUMPRODUCT(F46:AU46,$F$83:$AU$83)+'7'!AV46)</f>
        <v>0</v>
      </c>
      <c r="AW46" s="321"/>
      <c r="AX46" s="319">
        <f>IF(MAX($F$12:$AU$14)&gt;5,0,SUMPRODUCT(F46:AU46,$F$84:$AU$84)+'7'!AX46)</f>
        <v>0</v>
      </c>
      <c r="AY46" s="319"/>
      <c r="AZ46" s="320">
        <f>IF(MAX($F$12:$AU$14)&gt;5,0,SUMPRODUCT(F46:AU46,$F$85:$AU$85)+'7'!AZ46)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IF(MAX($F$12:$AU$14)&gt;5,0,SUMPRODUCT(F47:AU47,$F$83:$AU$83)+'7'!AV47)</f>
        <v>0</v>
      </c>
      <c r="AW47" s="321"/>
      <c r="AX47" s="319">
        <f>IF(MAX($F$12:$AU$14)&gt;5,0,SUMPRODUCT(F47:AU47,$F$84:$AU$84)+'7'!AX47)</f>
        <v>0</v>
      </c>
      <c r="AY47" s="319"/>
      <c r="AZ47" s="320">
        <f>IF(MAX($F$12:$AU$14)&gt;5,0,SUMPRODUCT(F47:AU47,$F$85:$AU$85)+'7'!AZ47)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IF(MAX($F$12:$AU$14)&gt;5,0,SUMPRODUCT(F48:AU48,$F$83:$AU$83)+'7'!AV48)</f>
        <v>0</v>
      </c>
      <c r="AW48" s="321"/>
      <c r="AX48" s="319">
        <f>IF(MAX($F$12:$AU$14)&gt;5,0,SUMPRODUCT(F48:AU48,$F$84:$AU$84)+'7'!AX48)</f>
        <v>0</v>
      </c>
      <c r="AY48" s="319"/>
      <c r="AZ48" s="320">
        <f>IF(MAX($F$12:$AU$14)&gt;5,0,SUMPRODUCT(F48:AU48,$F$85:$AU$85)+'7'!AZ48)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IF(MAX($F$12:$AU$14)&gt;5,0,SUMPRODUCT(F49:AU49,$F$83:$AU$83)+'7'!AV49)</f>
        <v>0</v>
      </c>
      <c r="AW49" s="321"/>
      <c r="AX49" s="319">
        <f>IF(MAX($F$12:$AU$14)&gt;5,0,SUMPRODUCT(F49:AU49,$F$84:$AU$84)+'7'!AX49)</f>
        <v>0</v>
      </c>
      <c r="AY49" s="319"/>
      <c r="AZ49" s="320">
        <f>IF(MAX($F$12:$AU$14)&gt;5,0,SUMPRODUCT(F49:AU49,$F$85:$AU$85)+'7'!AZ49)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IF(MAX($F$12:$AU$14)&gt;5,0,SUMPRODUCT(F50:AU50,$F$83:$AU$83)+'7'!AV50)</f>
        <v>0</v>
      </c>
      <c r="AW50" s="321"/>
      <c r="AX50" s="319">
        <f>IF(MAX($F$12:$AU$14)&gt;5,0,SUMPRODUCT(F50:AU50,$F$84:$AU$84)+'7'!AX50)</f>
        <v>0</v>
      </c>
      <c r="AY50" s="319"/>
      <c r="AZ50" s="320">
        <f>IF(MAX($F$12:$AU$14)&gt;5,0,SUMPRODUCT(F50:AU50,$F$85:$AU$85)+'7'!AZ50)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IF(MAX($F$12:$AU$14)&gt;5,0,SUMPRODUCT(F51:AU51,$F$83:$AU$83)+'7'!AV51)</f>
        <v>0</v>
      </c>
      <c r="AW51" s="321"/>
      <c r="AX51" s="319">
        <f>IF(MAX($F$12:$AU$14)&gt;5,0,SUMPRODUCT(F51:AU51,$F$84:$AU$84)+'7'!AX51)</f>
        <v>0</v>
      </c>
      <c r="AY51" s="319"/>
      <c r="AZ51" s="320">
        <f>IF(MAX($F$12:$AU$14)&gt;5,0,SUMPRODUCT(F51:AU51,$F$85:$AU$85)+'7'!AZ51)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IF(MAX($F$12:$AU$14)&gt;5,0,SUMPRODUCT(F52:AU52,$F$83:$AU$83)+'7'!AV52)</f>
        <v>0</v>
      </c>
      <c r="AW52" s="321"/>
      <c r="AX52" s="319">
        <f>IF(MAX($F$12:$AU$14)&gt;5,0,SUMPRODUCT(F52:AU52,$F$84:$AU$84)+'7'!AX52)</f>
        <v>0</v>
      </c>
      <c r="AY52" s="319"/>
      <c r="AZ52" s="320">
        <f>IF(MAX($F$12:$AU$14)&gt;5,0,SUMPRODUCT(F52:AU52,$F$85:$AU$85)+'7'!AZ52)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IF(MAX($F$12:$AU$14)&gt;5,0,SUMPRODUCT(F53:AU53,$F$83:$AU$83)+'7'!AV53)</f>
        <v>0</v>
      </c>
      <c r="AW53" s="321"/>
      <c r="AX53" s="319">
        <f>IF(MAX($F$12:$AU$14)&gt;5,0,SUMPRODUCT(F53:AU53,$F$84:$AU$84)+'7'!AX53)</f>
        <v>0</v>
      </c>
      <c r="AY53" s="319"/>
      <c r="AZ53" s="320">
        <f>IF(MAX($F$12:$AU$14)&gt;5,0,SUMPRODUCT(F53:AU53,$F$85:$AU$85)+'7'!AZ53)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IF(MAX($F$12:$AU$14)&gt;5,0,SUMPRODUCT(F54:AU54,$F$83:$AU$83)+'7'!AV54)</f>
        <v>0</v>
      </c>
      <c r="AW54" s="321"/>
      <c r="AX54" s="319">
        <f>IF(MAX($F$12:$AU$14)&gt;5,0,SUMPRODUCT(F54:AU54,$F$84:$AU$84)+'7'!AX54)</f>
        <v>0</v>
      </c>
      <c r="AY54" s="319"/>
      <c r="AZ54" s="320">
        <f>IF(MAX($F$12:$AU$14)&gt;5,0,SUMPRODUCT(F54:AU54,$F$85:$AU$85)+'7'!AZ54)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IF(MAX($F$12:$AU$14)&gt;5,0,SUMPRODUCT(F55:AU55,$F$83:$AU$83)+'7'!AV55)</f>
        <v>0</v>
      </c>
      <c r="AW55" s="321"/>
      <c r="AX55" s="319">
        <f>IF(MAX($F$12:$AU$14)&gt;5,0,SUMPRODUCT(F55:AU55,$F$84:$AU$84)+'7'!AX55)</f>
        <v>0</v>
      </c>
      <c r="AY55" s="319"/>
      <c r="AZ55" s="320">
        <f>IF(MAX($F$12:$AU$14)&gt;5,0,SUMPRODUCT(F55:AU55,$F$85:$AU$85)+'7'!AZ55)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IF(MAX($F$12:$AU$14)&gt;5,0,SUMPRODUCT(F56:AU56,$F$83:$AU$83)+'7'!AV56)</f>
        <v>0</v>
      </c>
      <c r="AW56" s="321"/>
      <c r="AX56" s="319">
        <f>IF(MAX($F$12:$AU$14)&gt;5,0,SUMPRODUCT(F56:AU56,$F$84:$AU$84)+'7'!AX56)</f>
        <v>0</v>
      </c>
      <c r="AY56" s="319"/>
      <c r="AZ56" s="320">
        <f>IF(MAX($F$12:$AU$14)&gt;5,0,SUMPRODUCT(F56:AU56,$F$85:$AU$85)+'7'!AZ56)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IF(MAX($F$12:$AU$14)&gt;5,0,SUMPRODUCT(F57:AU57,$F$83:$AU$83)+'7'!AV57)</f>
        <v>0</v>
      </c>
      <c r="AW57" s="321"/>
      <c r="AX57" s="319">
        <f>IF(MAX($F$12:$AU$14)&gt;5,0,SUMPRODUCT(F57:AU57,$F$84:$AU$84)+'7'!AX57)</f>
        <v>0</v>
      </c>
      <c r="AY57" s="319"/>
      <c r="AZ57" s="320">
        <f>IF(MAX($F$12:$AU$14)&gt;5,0,SUMPRODUCT(F57:AU57,$F$85:$AU$85)+'7'!AZ57)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IF(MAX($F$12:$AU$14)&gt;5,0,SUMPRODUCT(F58:AU58,$F$83:$AU$83)+'7'!AV58)</f>
        <v>0</v>
      </c>
      <c r="AW58" s="321"/>
      <c r="AX58" s="319">
        <f>IF(MAX($F$12:$AU$14)&gt;5,0,SUMPRODUCT(F58:AU58,$F$84:$AU$84)+'7'!AX58)</f>
        <v>0</v>
      </c>
      <c r="AY58" s="319"/>
      <c r="AZ58" s="320">
        <f>IF(MAX($F$12:$AU$14)&gt;5,0,SUMPRODUCT(F58:AU58,$F$85:$AU$85)+'7'!AZ58)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IF(MAX($F$12:$AU$14)&gt;5,0,SUMPRODUCT(F59:AU59,$F$83:$AU$83)+'7'!AV59)</f>
        <v>0</v>
      </c>
      <c r="AW59" s="321"/>
      <c r="AX59" s="319">
        <f>IF(MAX($F$12:$AU$14)&gt;5,0,SUMPRODUCT(F59:AU59,$F$84:$AU$84)+'7'!AX59)</f>
        <v>0</v>
      </c>
      <c r="AY59" s="319"/>
      <c r="AZ59" s="320">
        <f>IF(MAX($F$12:$AU$14)&gt;5,0,SUMPRODUCT(F59:AU59,$F$85:$AU$85)+'7'!AZ59)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IF(MAX($F$12:$AU$14)&gt;5,0,SUMPRODUCT(F60:AU60,$F$83:$AU$83)+'7'!AV60)</f>
        <v>0</v>
      </c>
      <c r="AW60" s="321"/>
      <c r="AX60" s="319">
        <f>IF(MAX($F$12:$AU$14)&gt;5,0,SUMPRODUCT(F60:AU60,$F$84:$AU$84)+'7'!AX60)</f>
        <v>0</v>
      </c>
      <c r="AY60" s="319"/>
      <c r="AZ60" s="320">
        <f>IF(MAX($F$12:$AU$14)&gt;5,0,SUMPRODUCT(F60:AU60,$F$85:$AU$85)+'7'!AZ60)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IF(MAX($F$12:$AU$14)&gt;5,0,SUMPRODUCT(F61:AU61,$F$83:$AU$83)+'7'!AV61)</f>
        <v>0</v>
      </c>
      <c r="AW61" s="321"/>
      <c r="AX61" s="319">
        <f>IF(MAX($F$12:$AU$14)&gt;5,0,SUMPRODUCT(F61:AU61,$F$84:$AU$84)+'7'!AX61)</f>
        <v>0</v>
      </c>
      <c r="AY61" s="319"/>
      <c r="AZ61" s="320">
        <f>IF(MAX($F$12:$AU$14)&gt;5,0,SUMPRODUCT(F61:AU61,$F$85:$AU$85)+'7'!AZ61)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IF(MAX($F$12:$AU$14)&gt;5,0,SUMPRODUCT(F62:AU62,$F$83:$AU$83)+'7'!AV62)</f>
        <v>0</v>
      </c>
      <c r="AW62" s="321"/>
      <c r="AX62" s="319">
        <f>IF(MAX($F$12:$AU$14)&gt;5,0,SUMPRODUCT(F62:AU62,$F$84:$AU$84)+'7'!AX62)</f>
        <v>0</v>
      </c>
      <c r="AY62" s="319"/>
      <c r="AZ62" s="320">
        <f>IF(MAX($F$12:$AU$14)&gt;5,0,SUMPRODUCT(F62:AU62,$F$85:$AU$85)+'7'!AZ62)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IF(MAX($F$12:$AU$14)&gt;5,0,SUMPRODUCT(F63:AU63,$F$83:$AU$83)+'7'!AV63)</f>
        <v>0</v>
      </c>
      <c r="AW63" s="321"/>
      <c r="AX63" s="319">
        <f>IF(MAX($F$12:$AU$14)&gt;5,0,SUMPRODUCT(F63:AU63,$F$84:$AU$84)+'7'!AX63)</f>
        <v>0</v>
      </c>
      <c r="AY63" s="319"/>
      <c r="AZ63" s="320">
        <f>IF(MAX($F$12:$AU$14)&gt;5,0,SUMPRODUCT(F63:AU63,$F$85:$AU$85)+'7'!AZ63)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IF(MAX($F$12:$AU$14)&gt;5,0,SUMPRODUCT(F64:AU64,$F$83:$AU$83)+'7'!AV64)</f>
        <v>0</v>
      </c>
      <c r="AW64" s="321"/>
      <c r="AX64" s="319">
        <f>IF(MAX($F$12:$AU$14)&gt;5,0,SUMPRODUCT(F64:AU64,$F$84:$AU$84)+'7'!AX64)</f>
        <v>0</v>
      </c>
      <c r="AY64" s="319"/>
      <c r="AZ64" s="320">
        <f>IF(MAX($F$12:$AU$14)&gt;5,0,SUMPRODUCT(F64:AU64,$F$85:$AU$85)+'7'!AZ64)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IF(MAX($F$12:$AU$14)&gt;5,0,SUMPRODUCT(F65:AU65,$F$83:$AU$83)+'7'!AV65)</f>
        <v>0</v>
      </c>
      <c r="AW65" s="321"/>
      <c r="AX65" s="319">
        <f>IF(MAX($F$12:$AU$14)&gt;5,0,SUMPRODUCT(F65:AU65,$F$84:$AU$84)+'7'!AX65)</f>
        <v>0</v>
      </c>
      <c r="AY65" s="319"/>
      <c r="AZ65" s="320">
        <f>IF(MAX($F$12:$AU$14)&gt;5,0,SUMPRODUCT(F65:AU65,$F$85:$AU$85)+'7'!AZ65)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IF(MAX($F$12:$AU$14)&gt;5,0,SUMPRODUCT(F66:AU66,$F$83:$AU$83)+'7'!AV66)</f>
        <v>0</v>
      </c>
      <c r="AW66" s="321"/>
      <c r="AX66" s="319">
        <f>IF(MAX($F$12:$AU$14)&gt;5,0,SUMPRODUCT(F66:AU66,$F$84:$AU$84)+'7'!AX66)</f>
        <v>0</v>
      </c>
      <c r="AY66" s="319"/>
      <c r="AZ66" s="320">
        <f>IF(MAX($F$12:$AU$14)&gt;5,0,SUMPRODUCT(F66:AU66,$F$85:$AU$85)+'7'!AZ66)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IF(MAX($F$12:$AU$14)&gt;5,0,SUMPRODUCT(F67:AU67,$F$83:$AU$83)+'7'!AV67)</f>
        <v>0</v>
      </c>
      <c r="AW67" s="321"/>
      <c r="AX67" s="319">
        <f>IF(MAX($F$12:$AU$14)&gt;5,0,SUMPRODUCT(F67:AU67,$F$84:$AU$84)+'7'!AX67)</f>
        <v>0</v>
      </c>
      <c r="AY67" s="319"/>
      <c r="AZ67" s="320">
        <f>IF(MAX($F$12:$AU$14)&gt;5,0,SUMPRODUCT(F67:AU67,$F$85:$AU$85)+'7'!AZ67)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IF(MAX($F$12:$AU$14)&gt;5,0,SUMPRODUCT(F68:AU68,$F$83:$AU$83)+'7'!AV68)</f>
        <v>0</v>
      </c>
      <c r="AW68" s="321"/>
      <c r="AX68" s="319">
        <f>IF(MAX($F$12:$AU$14)&gt;5,0,SUMPRODUCT(F68:AU68,$F$84:$AU$84)+'7'!AX68)</f>
        <v>0</v>
      </c>
      <c r="AY68" s="319"/>
      <c r="AZ68" s="320">
        <f>IF(MAX($F$12:$AU$14)&gt;5,0,SUMPRODUCT(F68:AU68,$F$85:$AU$85)+'7'!AZ68)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IF(MAX($F$12:$AU$14)&gt;5,0,SUMPRODUCT(F69:AU69,$F$83:$AU$83)+'7'!AV69)</f>
        <v>0</v>
      </c>
      <c r="AW69" s="321"/>
      <c r="AX69" s="319">
        <f>IF(MAX($F$12:$AU$14)&gt;5,0,SUMPRODUCT(F69:AU69,$F$84:$AU$84)+'7'!AX69)</f>
        <v>0</v>
      </c>
      <c r="AY69" s="319"/>
      <c r="AZ69" s="320">
        <f>IF(MAX($F$12:$AU$14)&gt;5,0,SUMPRODUCT(F69:AU69,$F$85:$AU$85)+'7'!AZ69)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IF(MAX($F$12:$AU$14)&gt;5,0,SUMPRODUCT(F70:AU70,$F$83:$AU$83)+'7'!AV70)</f>
        <v>0</v>
      </c>
      <c r="AW70" s="321"/>
      <c r="AX70" s="319">
        <f>IF(MAX($F$12:$AU$14)&gt;5,0,SUMPRODUCT(F70:AU70,$F$84:$AU$84)+'7'!AX70)</f>
        <v>0</v>
      </c>
      <c r="AY70" s="319"/>
      <c r="AZ70" s="320">
        <f>IF(MAX($F$12:$AU$14)&gt;5,0,SUMPRODUCT(F70:AU70,$F$85:$AU$85)+'7'!AZ70)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IF(MAX($F$12:$AU$14)&gt;5,0,SUMPRODUCT(F71:AU71,$F$83:$AU$83)+'7'!AV71)</f>
        <v>0</v>
      </c>
      <c r="AW71" s="321"/>
      <c r="AX71" s="319">
        <f>IF(MAX($F$12:$AU$14)&gt;5,0,SUMPRODUCT(F71:AU71,$F$84:$AU$84)+'7'!AX71)</f>
        <v>0</v>
      </c>
      <c r="AY71" s="319"/>
      <c r="AZ71" s="320">
        <f>IF(MAX($F$12:$AU$14)&gt;5,0,SUMPRODUCT(F71:AU71,$F$85:$AU$85)+'7'!AZ71)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IF(MAX($F$12:$AU$14)&gt;5,0,SUMPRODUCT(F72:AU72,$F$83:$AU$83)+'7'!AV72)</f>
        <v>0</v>
      </c>
      <c r="AW72" s="321"/>
      <c r="AX72" s="319">
        <f>IF(MAX($F$12:$AU$14)&gt;5,0,SUMPRODUCT(F72:AU72,$F$84:$AU$84)+'7'!AX72)</f>
        <v>0</v>
      </c>
      <c r="AY72" s="319"/>
      <c r="AZ72" s="320">
        <f>IF(MAX($F$12:$AU$14)&gt;5,0,SUMPRODUCT(F72:AU72,$F$85:$AU$85)+'7'!AZ72)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IF(MAX($F$12:$AU$14)&gt;5,0,SUMPRODUCT(F73:AU73,$F$83:$AU$83)+'7'!AV73)</f>
        <v>0</v>
      </c>
      <c r="AW73" s="321"/>
      <c r="AX73" s="319">
        <f>IF(MAX($F$12:$AU$14)&gt;5,0,SUMPRODUCT(F73:AU73,$F$84:$AU$84)+'7'!AX73)</f>
        <v>0</v>
      </c>
      <c r="AY73" s="319"/>
      <c r="AZ73" s="320">
        <f>IF(MAX($F$12:$AU$14)&gt;5,0,SUMPRODUCT(F73:AU73,$F$85:$AU$85)+'7'!AZ73)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IF(MAX($F$12:$AU$14)&gt;5,0,SUMPRODUCT(F74:AU74,$F$83:$AU$83)+'7'!AV74)</f>
        <v>0</v>
      </c>
      <c r="AW74" s="321"/>
      <c r="AX74" s="319">
        <f>IF(MAX($F$12:$AU$14)&gt;5,0,SUMPRODUCT(F74:AU74,$F$84:$AU$84)+'7'!AX74)</f>
        <v>0</v>
      </c>
      <c r="AY74" s="319"/>
      <c r="AZ74" s="320">
        <f>IF(MAX($F$12:$AU$14)&gt;5,0,SUMPRODUCT(F74:AU74,$F$85:$AU$85)+'7'!AZ74)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IF(MAX($F$12:$AU$14)&gt;5,0,SUMPRODUCT(F75:AU75,$F$83:$AU$83)+'7'!AV75)</f>
        <v>0</v>
      </c>
      <c r="AW75" s="321"/>
      <c r="AX75" s="319">
        <f>IF(MAX($F$12:$AU$14)&gt;5,0,SUMPRODUCT(F75:AU75,$F$84:$AU$84)+'7'!AX75)</f>
        <v>0</v>
      </c>
      <c r="AY75" s="319"/>
      <c r="AZ75" s="320">
        <f>IF(MAX($F$12:$AU$14)&gt;5,0,SUMPRODUCT(F75:AU75,$F$85:$AU$85)+'7'!AZ75)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IF(MAX($F$12:$AU$14)&gt;5,0,SUMPRODUCT(F76:AU76,$F$83:$AU$83)+'7'!AV76)</f>
        <v>0</v>
      </c>
      <c r="AW76" s="321"/>
      <c r="AX76" s="319">
        <f>IF(MAX($F$12:$AU$14)&gt;5,0,SUMPRODUCT(F76:AU76,$F$84:$AU$84)+'7'!AX76)</f>
        <v>0</v>
      </c>
      <c r="AY76" s="319"/>
      <c r="AZ76" s="320">
        <f>IF(MAX($F$12:$AU$14)&gt;5,0,SUMPRODUCT(F76:AU76,$F$85:$AU$85)+'7'!AZ76)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IF(MAX($F$12:$AU$14)&gt;5,0,SUMPRODUCT(F77:AU77,$F$83:$AU$83)+'7'!AV77)</f>
        <v>0</v>
      </c>
      <c r="AW77" s="321"/>
      <c r="AX77" s="319">
        <f>IF(MAX($F$12:$AU$14)&gt;5,0,SUMPRODUCT(F77:AU77,$F$84:$AU$84)+'7'!AX77)</f>
        <v>0</v>
      </c>
      <c r="AY77" s="319"/>
      <c r="AZ77" s="320">
        <f>IF(MAX($F$12:$AU$14)&gt;5,0,SUMPRODUCT(F77:AU77,$F$85:$AU$85)+'7'!AZ77)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IF(MAX($F$12:$AU$14)&gt;5,0,SUMPRODUCT(F78:AU78,$F$83:$AU$83)+'7'!AV78)</f>
        <v>0</v>
      </c>
      <c r="AW78" s="552"/>
      <c r="AX78" s="518">
        <f>IF(MAX($F$12:$AU$14)&gt;5,0,SUMPRODUCT(F78:AU78,$F$84:$AU$84)+'7'!AX78)</f>
        <v>0</v>
      </c>
      <c r="AY78" s="518"/>
      <c r="AZ78" s="561">
        <f>IF(MAX($F$12:$AU$14)&gt;5,0,SUMPRODUCT(F78:AU78,$F$85:$AU$85)+'7'!AZ78)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32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5">
      <selection activeCell="C30" sqref="C30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BD9:BI78"/>
    <mergeCell ref="BB75:BC75"/>
    <mergeCell ref="A30:BC30"/>
    <mergeCell ref="BB42:BC42"/>
    <mergeCell ref="BB35:BC35"/>
    <mergeCell ref="AZ38:BA38"/>
    <mergeCell ref="BB43:BC43"/>
    <mergeCell ref="BB44:BC44"/>
    <mergeCell ref="BB74:BC74"/>
    <mergeCell ref="AZ75:BA75"/>
    <mergeCell ref="AZ76:BA76"/>
    <mergeCell ref="BB41:BC41"/>
    <mergeCell ref="BB46:BC46"/>
    <mergeCell ref="BB39:BC39"/>
    <mergeCell ref="BB40:BC40"/>
    <mergeCell ref="AZ42:BA42"/>
    <mergeCell ref="AZ43:BA43"/>
    <mergeCell ref="AZ44:BA44"/>
    <mergeCell ref="AZ45:BA45"/>
    <mergeCell ref="AZ40:BA40"/>
    <mergeCell ref="AZ41:BA41"/>
    <mergeCell ref="AZ34:BA34"/>
    <mergeCell ref="BB51:BC51"/>
    <mergeCell ref="BB52:BC52"/>
    <mergeCell ref="AV79:BI79"/>
    <mergeCell ref="BB72:BC72"/>
    <mergeCell ref="BB71:BC71"/>
    <mergeCell ref="BB78:BC78"/>
    <mergeCell ref="BB77:BC77"/>
    <mergeCell ref="BB76:BC76"/>
    <mergeCell ref="BB36:BC36"/>
    <mergeCell ref="BB73:BC73"/>
    <mergeCell ref="AZ46:BA46"/>
    <mergeCell ref="AZ77:BA77"/>
    <mergeCell ref="AZ78:BA78"/>
    <mergeCell ref="AZ71:BA71"/>
    <mergeCell ref="AZ72:BA72"/>
    <mergeCell ref="AZ73:BA73"/>
    <mergeCell ref="AZ74:BA74"/>
    <mergeCell ref="BB47:BC47"/>
    <mergeCell ref="BB48:BC48"/>
    <mergeCell ref="AX76:AY76"/>
    <mergeCell ref="AX77:AY77"/>
    <mergeCell ref="AX78:AY78"/>
    <mergeCell ref="AX74:AY74"/>
    <mergeCell ref="AX75:AY75"/>
    <mergeCell ref="BB49:BC49"/>
    <mergeCell ref="BB50:BC50"/>
    <mergeCell ref="BB53:BC53"/>
    <mergeCell ref="AZ36:BA36"/>
    <mergeCell ref="AZ37:BA37"/>
    <mergeCell ref="AX72:AY72"/>
    <mergeCell ref="AX73:AY73"/>
    <mergeCell ref="AX44:AY44"/>
    <mergeCell ref="AX45:AY45"/>
    <mergeCell ref="AX46:AY46"/>
    <mergeCell ref="AX71:AY71"/>
    <mergeCell ref="AX41:AY41"/>
    <mergeCell ref="AZ39:BA39"/>
    <mergeCell ref="AX42:AY42"/>
    <mergeCell ref="AX43:AY43"/>
    <mergeCell ref="AX36:AY36"/>
    <mergeCell ref="AX37:AY37"/>
    <mergeCell ref="AX38:AY38"/>
    <mergeCell ref="AX39:AY39"/>
    <mergeCell ref="BB54:BC54"/>
    <mergeCell ref="BB45:BC45"/>
    <mergeCell ref="BB55:BC55"/>
    <mergeCell ref="BB56:BC56"/>
    <mergeCell ref="BB57:BC57"/>
    <mergeCell ref="BB58:BC58"/>
    <mergeCell ref="BB59:BC59"/>
    <mergeCell ref="AZ32:BA32"/>
    <mergeCell ref="AZ33:BA33"/>
    <mergeCell ref="BB31:BC31"/>
    <mergeCell ref="BB32:BC32"/>
    <mergeCell ref="AX35:AY35"/>
    <mergeCell ref="BB18:BC18"/>
    <mergeCell ref="AX40:AY40"/>
    <mergeCell ref="BB33:BC33"/>
    <mergeCell ref="BB34:BC34"/>
    <mergeCell ref="AX26:AY26"/>
    <mergeCell ref="AZ26:BA26"/>
    <mergeCell ref="AZ24:BA24"/>
    <mergeCell ref="AX24:AY24"/>
    <mergeCell ref="AZ35:BA35"/>
    <mergeCell ref="BB29:BC29"/>
    <mergeCell ref="BB24:BC24"/>
    <mergeCell ref="BB25:BC25"/>
    <mergeCell ref="BB37:BC37"/>
    <mergeCell ref="BB38:BC38"/>
    <mergeCell ref="AZ31:BA31"/>
    <mergeCell ref="BB26:BC26"/>
    <mergeCell ref="BB27:BC27"/>
    <mergeCell ref="AZ25:BA25"/>
    <mergeCell ref="AX27:AY27"/>
    <mergeCell ref="AX16:AY16"/>
    <mergeCell ref="AX31:AY31"/>
    <mergeCell ref="AZ28:BA28"/>
    <mergeCell ref="AZ16:BA16"/>
    <mergeCell ref="BB28:BC28"/>
    <mergeCell ref="F15:AU16"/>
    <mergeCell ref="AV17:AW17"/>
    <mergeCell ref="AV9:BC10"/>
    <mergeCell ref="AV11:AY11"/>
    <mergeCell ref="AZ11:BC11"/>
    <mergeCell ref="BB12:BC12"/>
    <mergeCell ref="AZ12:BA12"/>
    <mergeCell ref="AZ13:BA13"/>
    <mergeCell ref="AZ14:BA14"/>
    <mergeCell ref="BB16:BC16"/>
    <mergeCell ref="AV15:BC15"/>
    <mergeCell ref="AV16:AW16"/>
    <mergeCell ref="BB14:BC14"/>
    <mergeCell ref="BB13:BC13"/>
    <mergeCell ref="BB17:BC17"/>
    <mergeCell ref="AZ17:BA17"/>
    <mergeCell ref="AX17:AY17"/>
    <mergeCell ref="AZ18:BA18"/>
    <mergeCell ref="AX18:AY18"/>
    <mergeCell ref="AX22:AY22"/>
    <mergeCell ref="BB19:BC19"/>
    <mergeCell ref="AV26:AW26"/>
    <mergeCell ref="AV18:AW18"/>
    <mergeCell ref="AV29:AW29"/>
    <mergeCell ref="AV25:AW25"/>
    <mergeCell ref="AV28:AW28"/>
    <mergeCell ref="AV24:AW24"/>
    <mergeCell ref="AV27:AW27"/>
    <mergeCell ref="BB20:BC20"/>
    <mergeCell ref="BB21:BC21"/>
    <mergeCell ref="BB22:BC22"/>
    <mergeCell ref="BB23:BC23"/>
    <mergeCell ref="AZ21:BA21"/>
    <mergeCell ref="AZ22:BA22"/>
    <mergeCell ref="AZ27:BA27"/>
    <mergeCell ref="AZ29:BA29"/>
    <mergeCell ref="AV23:AW23"/>
    <mergeCell ref="AX29:AY29"/>
    <mergeCell ref="AX21:AY21"/>
    <mergeCell ref="AV21:AW21"/>
    <mergeCell ref="AV22:AW22"/>
    <mergeCell ref="AV78:AW78"/>
    <mergeCell ref="AV71:AW71"/>
    <mergeCell ref="AV72:AW72"/>
    <mergeCell ref="AV73:AW73"/>
    <mergeCell ref="AV74:AW74"/>
    <mergeCell ref="AV75:AW75"/>
    <mergeCell ref="AV76:AW76"/>
    <mergeCell ref="AV77:AW77"/>
    <mergeCell ref="AV44:AW44"/>
    <mergeCell ref="AV45:AW45"/>
    <mergeCell ref="AV50:AW50"/>
    <mergeCell ref="AV54:AW54"/>
    <mergeCell ref="AV58:AW58"/>
    <mergeCell ref="AV62:AW62"/>
    <mergeCell ref="AV66:AW66"/>
    <mergeCell ref="AX33:AY33"/>
    <mergeCell ref="AV46:AW46"/>
    <mergeCell ref="AV31:AW31"/>
    <mergeCell ref="AV32:AW32"/>
    <mergeCell ref="AV33:AW33"/>
    <mergeCell ref="AV34:AW34"/>
    <mergeCell ref="AV39:AW39"/>
    <mergeCell ref="AX32:AY32"/>
    <mergeCell ref="AV35:AW35"/>
    <mergeCell ref="AX34:AY34"/>
    <mergeCell ref="AV36:AW36"/>
    <mergeCell ref="AV37:AW37"/>
    <mergeCell ref="AV41:AW41"/>
    <mergeCell ref="AV42:AW42"/>
    <mergeCell ref="A6:A7"/>
    <mergeCell ref="A15:A16"/>
    <mergeCell ref="B15:B16"/>
    <mergeCell ref="B11:E11"/>
    <mergeCell ref="B10:E10"/>
    <mergeCell ref="A10:A11"/>
    <mergeCell ref="B9:E9"/>
    <mergeCell ref="C15:C16"/>
    <mergeCell ref="D15:D16"/>
    <mergeCell ref="B12:E14"/>
    <mergeCell ref="E15:E16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X23:AY23"/>
    <mergeCell ref="AZ23:BA23"/>
    <mergeCell ref="AV47:AW47"/>
    <mergeCell ref="AX47:AY47"/>
    <mergeCell ref="AZ47:BA47"/>
    <mergeCell ref="AV40:AW40"/>
    <mergeCell ref="AV43:AW43"/>
    <mergeCell ref="AV38:AW38"/>
    <mergeCell ref="AX28:AY28"/>
    <mergeCell ref="AX25:AY25"/>
    <mergeCell ref="AV48:AW48"/>
    <mergeCell ref="AX48:AY48"/>
    <mergeCell ref="AZ48:BA48"/>
    <mergeCell ref="AV49:AW49"/>
    <mergeCell ref="AX49:AY49"/>
    <mergeCell ref="AZ49:BA49"/>
    <mergeCell ref="AX50:AY50"/>
    <mergeCell ref="AZ50:BA50"/>
    <mergeCell ref="AV51:AW51"/>
    <mergeCell ref="AX51:AY51"/>
    <mergeCell ref="AZ51:BA51"/>
    <mergeCell ref="AV52:AW52"/>
    <mergeCell ref="AX52:AY52"/>
    <mergeCell ref="AZ52:BA52"/>
    <mergeCell ref="AV53:AW53"/>
    <mergeCell ref="AX53:AY53"/>
    <mergeCell ref="AZ53:BA53"/>
    <mergeCell ref="AX54:AY54"/>
    <mergeCell ref="AZ54:BA54"/>
    <mergeCell ref="AV55:AW55"/>
    <mergeCell ref="AX55:AY55"/>
    <mergeCell ref="AZ55:BA55"/>
    <mergeCell ref="AV56:AW56"/>
    <mergeCell ref="AX56:AY56"/>
    <mergeCell ref="AZ56:BA56"/>
    <mergeCell ref="AV57:AW57"/>
    <mergeCell ref="AX57:AY57"/>
    <mergeCell ref="AZ57:BA57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61:AW61"/>
    <mergeCell ref="AX61:AY61"/>
    <mergeCell ref="AZ61:BA61"/>
    <mergeCell ref="AX62:AY62"/>
    <mergeCell ref="AZ62:BA62"/>
    <mergeCell ref="AV63:AW63"/>
    <mergeCell ref="AX63:AY63"/>
    <mergeCell ref="AZ63:BA63"/>
    <mergeCell ref="AV64:AW64"/>
    <mergeCell ref="AX64:AY64"/>
    <mergeCell ref="AZ64:BA64"/>
    <mergeCell ref="AV65:AW65"/>
    <mergeCell ref="AX65:AY65"/>
    <mergeCell ref="AZ65:BA65"/>
    <mergeCell ref="AX66:AY66"/>
    <mergeCell ref="AZ66:BA66"/>
    <mergeCell ref="AV67:AW67"/>
    <mergeCell ref="AX67:AY67"/>
    <mergeCell ref="AZ67:BA67"/>
    <mergeCell ref="AV70:AW70"/>
    <mergeCell ref="AX70:AY70"/>
    <mergeCell ref="AZ70:BA70"/>
    <mergeCell ref="AV68:AW68"/>
    <mergeCell ref="AX68:AY68"/>
    <mergeCell ref="AZ68:BA68"/>
    <mergeCell ref="AV69:AW69"/>
    <mergeCell ref="AX69:AY69"/>
    <mergeCell ref="AZ69:BA69"/>
  </mergeCells>
  <phoneticPr fontId="0" type="noConversion"/>
  <conditionalFormatting sqref="F12:AU14">
    <cfRule type="cellIs" dxfId="24" priority="5" stopIfTrue="1" operator="greaterThan">
      <formula>5</formula>
    </cfRule>
  </conditionalFormatting>
  <conditionalFormatting sqref="F12:AU14">
    <cfRule type="cellIs" dxfId="23" priority="4" stopIfTrue="1" operator="greaterThan">
      <formula>5</formula>
    </cfRule>
  </conditionalFormatting>
  <conditionalFormatting sqref="F12:AU14">
    <cfRule type="expression" dxfId="22" priority="3">
      <formula>F$86&gt;1</formula>
    </cfRule>
  </conditionalFormatting>
  <conditionalFormatting sqref="F17:AU29">
    <cfRule type="expression" dxfId="21" priority="2">
      <formula>F17&gt;MAX(F$12:F$14)</formula>
    </cfRule>
  </conditionalFormatting>
  <conditionalFormatting sqref="F31:AU78">
    <cfRule type="expression" dxfId="2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55" width="2.625" style="8" customWidth="1"/>
    <col min="56" max="61" width="2.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47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IF('1'!A10="","",IF(F11&lt;'8'!F11,'8'!A10+1,'8'!A10))</f>
        <v>2013</v>
      </c>
      <c r="B10" s="401" t="s">
        <v>8</v>
      </c>
      <c r="C10" s="402"/>
      <c r="D10" s="402"/>
      <c r="E10" s="403"/>
      <c r="F10" s="216" t="str">
        <f>IF(AND(OR('8'!L10=28,'8'!S10=28,'8'!Z10=28,'8'!AG10=28,'8'!AN10=28),'8'!L11=2),1,IF(AND(OR('8'!L11=4,'8'!L11=6,'8'!L11=9,'8'!L11=11),OR('8'!L10=30,'8'!S10=30,'8'!Z10=30,'8'!AG10=30,'8'!AN10=30)),1,IF(AND(OR('8'!L11=1,'8'!L11=3,'8'!L11=5,'8'!L11=7,'8'!L11=8,'8'!L11=10,'8'!L11=12),OR('8'!L10=31,'8'!S10=31,'8'!Z10=31,'8'!AG10=31,'8'!AN10=31)),1,"")))</f>
        <v/>
      </c>
      <c r="G10" s="216" t="str">
        <f>IF(F10="",IF(AND(OR('8'!M10=28,'8'!T10=28,'8'!AA10=28,'8'!AH10=28,'8'!AO10=28),'8'!M11=2),1,IF(AND(OR('8'!M11=4,'8'!M11=6,'8'!M11=9,'8'!M11=11),OR('8'!M10=30,'8'!T10=30,'8'!AA10=30,'8'!AH10=30,'8'!AO10=30)),1,IF(AND(OR('8'!M11=1,'8'!M11=3,'8'!M11=5,'8'!M11=7,'8'!M11=8,'8'!M11=10,'8'!M11=12),OR('8'!M10=31,'8'!T10=31,'8'!AA10=31,'8'!AH10=31,'8'!AO10=31)),1,""))),F10+1)</f>
        <v/>
      </c>
      <c r="H10" s="216" t="str">
        <f>IF(G10="",IF(AND(OR('8'!N10=28,'8'!U10=28,'8'!AB10=28,'8'!AI10=28,'8'!AP10=28),'8'!N11=2),1,IF(AND(OR('8'!N11=4,'8'!N11=6,'8'!N11=9,'8'!N11=11),OR('8'!N10=30,'8'!U10=30,'8'!AB10=30,'8'!AI10=30,'8'!AP10=30)),1,IF(AND(OR('8'!N11=1,'8'!N11=3,'8'!N11=5,'8'!N11=7,'8'!N11=8,'8'!N11=10,'8'!N11=12),OR('8'!N10=31,'8'!U10=31,'8'!AB10=31,'8'!AI10=31,'8'!AP10=31)),1,""))),G10+1)</f>
        <v/>
      </c>
      <c r="I10" s="216" t="str">
        <f>IF(H10="",IF(AND(OR('8'!O10=28,'8'!V10=28,'8'!AC10=28,'8'!AJ10=28,'8'!AQ10=28),'8'!O11=2),1,IF(AND(OR('8'!O11=4,'8'!O11=6,'8'!O11=9,'8'!O11=11),OR('8'!O10=30,'8'!V10=30,'8'!AC10=30,'8'!AJ10=30,'8'!AQ10=30)),1,IF(AND(OR('8'!O11=1,'8'!O11=3,'8'!O11=5,'8'!O11=7,'8'!O11=8,'8'!O11=10,'8'!O11=12),OR('8'!O10=31,'8'!V10=31,'8'!AC10=31,'8'!AJ10=31,'8'!AQ10=31)),1,""))),H10+1)</f>
        <v/>
      </c>
      <c r="J10" s="216" t="str">
        <f>IF(I10="",IF(AND(OR('8'!P10=28,'8'!W10=28,'8'!AD10=28,'8'!AK10=28,'8'!AR10=28),'8'!P11=2),1,IF(AND(OR('8'!P11=4,'8'!P11=6,'8'!P11=9,'8'!P11=11),OR('8'!P10=30,'8'!W10=30,'8'!AD10=30,'8'!AK10=30,'8'!AR10=30)),1,IF(AND(OR('8'!P11=1,'8'!P11=3,'8'!P11=5,'8'!P11=7,'8'!P11=8,'8'!P11=10,'8'!P11=12),OR('8'!P10=31,'8'!W10=31,'8'!AD10=31,'8'!AK10=31,'8'!AR10=31)),1,""))),I10+1)</f>
        <v/>
      </c>
      <c r="K10" s="216" t="str">
        <f>IF(J10="",IF(AND(OR('8'!Q10=28,'8'!X10=28,'8'!AE10=28,'8'!AL10=28,'8'!AS10=28),'8'!Q11=2),1,IF(AND(OR('8'!Q11=4,'8'!Q11=6,'8'!Q11=9,'8'!Q11=11),OR('8'!Q10=30,'8'!X10=30,'8'!AE10=30,'8'!AL10=30,'8'!AS10=30)),1,IF(AND(OR('8'!Q11=1,'8'!Q11=3,'8'!Q11=5,'8'!Q11=7,'8'!Q11=8,'8'!Q11=10,'8'!Q11=12),OR('8'!Q10=31,'8'!X10=31,'8'!AE10=31,'8'!AL10=31,'8'!AS10=31)),1,""))),J10+1)</f>
        <v/>
      </c>
      <c r="L10" s="216">
        <f>IF(K10="",IF(AND(OR('8'!R10=28,'8'!Y10=28,'8'!AF10=28,'8'!AM10=28,'8'!AT10=28),'8'!R11=2),1,IF(AND(OR('8'!R11=4,'8'!R11=6,'8'!R11=9,'8'!R11=11),OR('8'!R10=30,'8'!Y10=30,'8'!AF10=30,'8'!AM10=30,'8'!AT10=30)),1,IF(AND(OR('8'!R11=1,'8'!R11=3,'8'!R11=5,'8'!R11=7,'8'!R11=8,'8'!R11=10,'8'!R11=12),OR('8'!R10=31,'8'!Y10=31,'8'!AF10=31,'8'!AM10=31,'8'!AT10=31)),1,""))),K10+1)</f>
        <v>1</v>
      </c>
      <c r="M10" s="217">
        <f>IF(L10&lt;&gt;"",IF(AND(L11=2,L10&lt;28),L10+1,IF(AND(OR(L11=4,L11=6,L11=9,L11=11),L10&lt;30),L10+1,IF(AND(OR(L11=1,L11=3,L11=5,L11=7,L11=8,L11=10,L11=12),L10&lt;31),L10+1,""))),"")</f>
        <v>2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3</v>
      </c>
      <c r="O10" s="216">
        <f t="shared" si="0"/>
        <v>4</v>
      </c>
      <c r="P10" s="216">
        <f t="shared" si="0"/>
        <v>5</v>
      </c>
      <c r="Q10" s="216">
        <f t="shared" si="0"/>
        <v>6</v>
      </c>
      <c r="R10" s="216">
        <f t="shared" si="0"/>
        <v>7</v>
      </c>
      <c r="S10" s="218">
        <f t="shared" si="0"/>
        <v>8</v>
      </c>
      <c r="T10" s="217">
        <f t="shared" si="0"/>
        <v>9</v>
      </c>
      <c r="U10" s="216">
        <f t="shared" si="0"/>
        <v>10</v>
      </c>
      <c r="V10" s="216">
        <f t="shared" si="0"/>
        <v>11</v>
      </c>
      <c r="W10" s="216">
        <f t="shared" si="0"/>
        <v>12</v>
      </c>
      <c r="X10" s="216">
        <f t="shared" si="0"/>
        <v>13</v>
      </c>
      <c r="Y10" s="216">
        <f t="shared" si="0"/>
        <v>14</v>
      </c>
      <c r="Z10" s="288">
        <f t="shared" si="0"/>
        <v>15</v>
      </c>
      <c r="AA10" s="215">
        <f t="shared" si="0"/>
        <v>16</v>
      </c>
      <c r="AB10" s="216">
        <f t="shared" si="0"/>
        <v>17</v>
      </c>
      <c r="AC10" s="216">
        <f t="shared" si="0"/>
        <v>18</v>
      </c>
      <c r="AD10" s="216">
        <f t="shared" si="0"/>
        <v>19</v>
      </c>
      <c r="AE10" s="216">
        <f t="shared" si="0"/>
        <v>20</v>
      </c>
      <c r="AF10" s="216">
        <f t="shared" si="0"/>
        <v>21</v>
      </c>
      <c r="AG10" s="218">
        <f t="shared" si="0"/>
        <v>22</v>
      </c>
      <c r="AH10" s="217">
        <f t="shared" si="0"/>
        <v>23</v>
      </c>
      <c r="AI10" s="216">
        <f t="shared" si="0"/>
        <v>24</v>
      </c>
      <c r="AJ10" s="216">
        <f t="shared" si="0"/>
        <v>25</v>
      </c>
      <c r="AK10" s="216">
        <f t="shared" si="0"/>
        <v>26</v>
      </c>
      <c r="AL10" s="216">
        <f t="shared" si="0"/>
        <v>27</v>
      </c>
      <c r="AM10" s="216">
        <f t="shared" si="0"/>
        <v>28</v>
      </c>
      <c r="AN10" s="288">
        <f t="shared" si="0"/>
        <v>29</v>
      </c>
      <c r="AO10" s="215">
        <f t="shared" si="0"/>
        <v>30</v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89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1" t="str">
        <f>IF(F10="","",IF('1'!$S$7+8&lt;13,'1'!$S$7+8,IF('1'!$S$7+8=12,1,'1'!$S$7+8-12)))</f>
        <v/>
      </c>
      <c r="G11" s="282" t="str">
        <f>IF(G10="","",IF('1'!$S$7+8&lt;13,'1'!$S$7+8,IF('1'!$S$7+8=12,1,'1'!$S$7+8-12)))</f>
        <v/>
      </c>
      <c r="H11" s="282" t="str">
        <f>IF(H10="","",IF('1'!$S$7+8&lt;13,'1'!$S$7+8,IF('1'!$S$7+8=12,1,'1'!$S$7+8-12)))</f>
        <v/>
      </c>
      <c r="I11" s="282" t="str">
        <f>IF(I10="","",IF('1'!$S$7+8&lt;13,'1'!$S$7+8,IF('1'!$S$7+8=12,1,'1'!$S$7+8-12)))</f>
        <v/>
      </c>
      <c r="J11" s="282" t="str">
        <f>IF(J10="","",IF('1'!$S$7+8&lt;13,'1'!$S$7+8,IF('1'!$S$7+8=12,1,'1'!$S$7+8-12)))</f>
        <v/>
      </c>
      <c r="K11" s="282" t="str">
        <f>IF(K10="","",IF('1'!$S$7+8&lt;13,'1'!$S$7+8,IF('1'!$S$7+8=12,1,'1'!$S$7+8-12)))</f>
        <v/>
      </c>
      <c r="L11" s="283">
        <f>IF(L10="","",IF('1'!$S$7+8&lt;13,'1'!$S$7+8,IF('1'!$S$7+8=12,1,'1'!$S$7+8-12)))</f>
        <v>6</v>
      </c>
      <c r="M11" s="284">
        <f>IF(M10="","",IF('1'!$S$7+8&lt;13,'1'!$S$7+8,IF('1'!$S$7+8=12,1,'1'!$S$7+8-12)))</f>
        <v>6</v>
      </c>
      <c r="N11" s="282">
        <f>IF(N10="","",IF('1'!$S$7+8&lt;13,'1'!$S$7+8,IF('1'!$S$7+8=12,1,'1'!$S$7+8-12)))</f>
        <v>6</v>
      </c>
      <c r="O11" s="282">
        <f>IF(O10="","",IF('1'!$S$7+8&lt;13,'1'!$S$7+8,IF('1'!$S$7+8=12,1,'1'!$S$7+8-12)))</f>
        <v>6</v>
      </c>
      <c r="P11" s="282">
        <f>IF(P10="","",IF('1'!$S$7+8&lt;13,'1'!$S$7+8,IF('1'!$S$7+8=12,1,'1'!$S$7+8-12)))</f>
        <v>6</v>
      </c>
      <c r="Q11" s="282">
        <f>IF(Q10="","",IF('1'!$S$7+8&lt;13,'1'!$S$7+8,IF('1'!$S$7+8=12,1,'1'!$S$7+8-12)))</f>
        <v>6</v>
      </c>
      <c r="R11" s="282">
        <f>IF(R10="","",IF('1'!$S$7+8&lt;13,'1'!$S$7+8,IF('1'!$S$7+8=12,1,'1'!$S$7+8-12)))</f>
        <v>6</v>
      </c>
      <c r="S11" s="285">
        <f>IF(S10="","",IF('1'!$S$7+8&lt;13,'1'!$S$7+8,IF('1'!$S$7+8=12,1,'1'!$S$7+8-12)))</f>
        <v>6</v>
      </c>
      <c r="T11" s="286">
        <f>IF(T10="","",IF('1'!$S$7+8&lt;13,'1'!$S$7+8,IF('1'!$S$7+8=12,1,'1'!$S$7+8-12)))</f>
        <v>6</v>
      </c>
      <c r="U11" s="282">
        <f>IF(U10="","",IF('1'!$S$7+8&lt;13,'1'!$S$7+8,IF('1'!$S$7+8=12,1,'1'!$S$7+8-12)))</f>
        <v>6</v>
      </c>
      <c r="V11" s="282">
        <f>IF(V10="","",IF('1'!$S$7+8&lt;13,'1'!$S$7+8,IF('1'!$S$7+8=12,1,'1'!$S$7+8-12)))</f>
        <v>6</v>
      </c>
      <c r="W11" s="282">
        <f>IF(W10="","",IF('1'!$S$7+8&lt;13,'1'!$S$7+8,IF('1'!$S$7+8=12,1,'1'!$S$7+8-12)))</f>
        <v>6</v>
      </c>
      <c r="X11" s="282">
        <f>IF(X10="","",IF('1'!$S$7+8&lt;13,'1'!$S$7+8,IF('1'!$S$7+8=12,1,'1'!$S$7+8-12)))</f>
        <v>6</v>
      </c>
      <c r="Y11" s="282">
        <f>IF(Y10="","",IF('1'!$S$7+8&lt;13,'1'!$S$7+8,IF('1'!$S$7+8=12,1,'1'!$S$7+8-12)))</f>
        <v>6</v>
      </c>
      <c r="Z11" s="283">
        <f>IF(Z10="","",IF('1'!$S$7+8&lt;13,'1'!$S$7+8,IF('1'!$S$7+8=12,1,'1'!$S$7+8-12)))</f>
        <v>6</v>
      </c>
      <c r="AA11" s="284">
        <f>IF(AA10="","",IF('1'!$S$7+8&lt;13,'1'!$S$7+8,IF('1'!$S$7+8=12,1,'1'!$S$7+8-12)))</f>
        <v>6</v>
      </c>
      <c r="AB11" s="282">
        <f>IF(AB10="","",IF('1'!$S$7+8&lt;13,'1'!$S$7+8,IF('1'!$S$7+8=12,1,'1'!$S$7+8-12)))</f>
        <v>6</v>
      </c>
      <c r="AC11" s="282">
        <f>IF(AC10="","",IF('1'!$S$7+8&lt;13,'1'!$S$7+8,IF('1'!$S$7+8=12,1,'1'!$S$7+8-12)))</f>
        <v>6</v>
      </c>
      <c r="AD11" s="282">
        <f>IF(AD10="","",IF('1'!$S$7+8&lt;13,'1'!$S$7+8,IF('1'!$S$7+8=12,1,'1'!$S$7+8-12)))</f>
        <v>6</v>
      </c>
      <c r="AE11" s="282">
        <f>IF(AE10="","",IF('1'!$S$7+8&lt;13,'1'!$S$7+8,IF('1'!$S$7+8=12,1,'1'!$S$7+8-12)))</f>
        <v>6</v>
      </c>
      <c r="AF11" s="282">
        <f>IF(AF10="","",IF('1'!$S$7+8&lt;13,'1'!$S$7+8,IF('1'!$S$7+8=12,1,'1'!$S$7+8-12)))</f>
        <v>6</v>
      </c>
      <c r="AG11" s="285">
        <f>IF(AG10="","",IF('1'!$S$7+8&lt;13,'1'!$S$7+8,IF('1'!$S$7+8=12,1,'1'!$S$7+8-12)))</f>
        <v>6</v>
      </c>
      <c r="AH11" s="286">
        <f>IF(AH10="","",IF('1'!$S$7+8&lt;13,'1'!$S$7+8,IF('1'!$S$7+8=12,1,'1'!$S$7+8-12)))</f>
        <v>6</v>
      </c>
      <c r="AI11" s="282">
        <f>IF(AI10="","",IF('1'!$S$7+8&lt;13,'1'!$S$7+8,IF('1'!$S$7+8=12,1,'1'!$S$7+8-12)))</f>
        <v>6</v>
      </c>
      <c r="AJ11" s="282">
        <f>IF(AJ10="","",IF('1'!$S$7+8&lt;13,'1'!$S$7+8,IF('1'!$S$7+8=12,1,'1'!$S$7+8-12)))</f>
        <v>6</v>
      </c>
      <c r="AK11" s="282">
        <f>IF(AK10="","",IF('1'!$S$7+8&lt;13,'1'!$S$7+8,IF('1'!$S$7+8=12,1,'1'!$S$7+8-12)))</f>
        <v>6</v>
      </c>
      <c r="AL11" s="282">
        <f>IF(AL10="","",IF('1'!$S$7+8&lt;13,'1'!$S$7+8,IF('1'!$S$7+8=12,1,'1'!$S$7+8-12)))</f>
        <v>6</v>
      </c>
      <c r="AM11" s="282">
        <f>IF(AM10="","",IF('1'!$S$7+8&lt;13,'1'!$S$7+8,IF('1'!$S$7+8=12,1,'1'!$S$7+8-12)))</f>
        <v>6</v>
      </c>
      <c r="AN11" s="285">
        <f>IF(AN10="","",IF('1'!$S$7+8&lt;13,'1'!$S$7+8,IF('1'!$S$7+8=12,1,'1'!$S$7+8-12)))</f>
        <v>6</v>
      </c>
      <c r="AO11" s="286">
        <f>IF(AO10="","",IF('1'!$S$7+8&lt;13,'1'!$S$7+8,IF('1'!$S$7+8=12,1,'1'!$S$7+8-12)))</f>
        <v>6</v>
      </c>
      <c r="AP11" s="282" t="str">
        <f>IF(AP10="","",IF('1'!$S$7+8&lt;13,'1'!$S$7+8,IF('1'!$S$7+8=12,1,'1'!$S$7+8-12)))</f>
        <v/>
      </c>
      <c r="AQ11" s="282" t="str">
        <f>IF(AQ10="","",IF('1'!$S$7+8&lt;13,'1'!$S$7+8,IF('1'!$S$7+8=12,1,'1'!$S$7+8-12)))</f>
        <v/>
      </c>
      <c r="AR11" s="282" t="str">
        <f>IF(AR10="","",IF('1'!$S$7+8&lt;13,'1'!$S$7+8,IF('1'!$S$7+8=12,1,'1'!$S$7+8-12)))</f>
        <v/>
      </c>
      <c r="AS11" s="282" t="str">
        <f>IF(AS10="","",IF('1'!$S$7+8&lt;13,'1'!$S$7+8,IF('1'!$S$7+8=12,1,'1'!$S$7+8-12)))</f>
        <v/>
      </c>
      <c r="AT11" s="282" t="str">
        <f>IF(AT10="","",IF('1'!$S$7+8&lt;13,'1'!$S$7+8,IF('1'!$S$7+8=12,1,'1'!$S$7+8-12)))</f>
        <v/>
      </c>
      <c r="AU11" s="287" t="str">
        <f>IF(AU10="","",IF('1'!$S$7+8&lt;13,'1'!$S$7+8,IF('1'!$S$7+8=12,1,'1'!$S$7+8-12)))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423">
        <f>AZ12+'8'!BB12</f>
        <v>0</v>
      </c>
      <c r="BC12" s="424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427">
        <f>AZ13+'8'!BB13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AZ14+'8'!BB14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IF(MAX($F$12:$AU$14)&gt;5,0,SUMPRODUCT(F17:AU17,$F$83:$AU$83)+'8'!AV17)</f>
        <v>0</v>
      </c>
      <c r="AW17" s="343"/>
      <c r="AX17" s="343">
        <f>IF(MAX($F$12:$AU$14)&gt;5,0,SUMPRODUCT(F17:AU17,$F$84:$AU$84)+'8'!AX17)</f>
        <v>0</v>
      </c>
      <c r="AY17" s="343"/>
      <c r="AZ17" s="343">
        <f>IF(MAX($F$12:$AU$14)&gt;5,0,SUMPRODUCT(F17:AU17,$F$85:$AU$85)+'8'!AZ17)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IF(MAX($F$12:$AU$14)&gt;5,0,SUMPRODUCT(F18:AU18,$F$83:$AU$83)+'8'!AV18)</f>
        <v>0</v>
      </c>
      <c r="AW18" s="319"/>
      <c r="AX18" s="319">
        <f>IF(MAX($F$12:$AU$14)&gt;5,0,SUMPRODUCT(F18:AU18,$F$84:$AU$84)+'8'!AX18)</f>
        <v>0</v>
      </c>
      <c r="AY18" s="319"/>
      <c r="AZ18" s="319">
        <f>IF(MAX($F$12:$AU$14)&gt;5,0,SUMPRODUCT(F18:AU18,$F$85:$AU$85)+'8'!AZ18)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IF(MAX($F$12:$AU$14)&gt;5,0,SUMPRODUCT(F19:AU19,$F$83:$AU$83)+'8'!AV19)</f>
        <v>0</v>
      </c>
      <c r="AW19" s="319"/>
      <c r="AX19" s="319">
        <f>IF(MAX($F$12:$AU$14)&gt;5,0,SUMPRODUCT(F19:AU19,$F$84:$AU$84)+'8'!AX19)</f>
        <v>0</v>
      </c>
      <c r="AY19" s="319"/>
      <c r="AZ19" s="319">
        <f>IF(MAX($F$12:$AU$14)&gt;5,0,SUMPRODUCT(F19:AU19,$F$85:$AU$85)+'8'!AZ19)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IF(MAX($F$12:$AU$14)&gt;5,0,SUMPRODUCT(F20:AU20,$F$83:$AU$83)+'8'!AV20)</f>
        <v>0</v>
      </c>
      <c r="AW20" s="319"/>
      <c r="AX20" s="319">
        <f>IF(MAX($F$12:$AU$14)&gt;5,0,SUMPRODUCT(F20:AU20,$F$84:$AU$84)+'8'!AX20)</f>
        <v>0</v>
      </c>
      <c r="AY20" s="319"/>
      <c r="AZ20" s="319">
        <f>IF(MAX($F$12:$AU$14)&gt;5,0,SUMPRODUCT(F20:AU20,$F$85:$AU$85)+'8'!AZ20)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IF(MAX($F$12:$AU$14)&gt;5,0,SUMPRODUCT(F21:AU21,$F$83:$AU$83)+'8'!AV21)</f>
        <v>0</v>
      </c>
      <c r="AW21" s="319"/>
      <c r="AX21" s="319">
        <f>IF(MAX($F$12:$AU$14)&gt;5,0,SUMPRODUCT(F21:AU21,$F$84:$AU$84)+'8'!AX21)</f>
        <v>0</v>
      </c>
      <c r="AY21" s="319"/>
      <c r="AZ21" s="319">
        <f>IF(MAX($F$12:$AU$14)&gt;5,0,SUMPRODUCT(F21:AU21,$F$85:$AU$85)+'8'!AZ21)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IF(MAX($F$12:$AU$14)&gt;5,0,SUMPRODUCT(F22:AU22,$F$83:$AU$83)+'8'!AV22)</f>
        <v>0</v>
      </c>
      <c r="AW22" s="319"/>
      <c r="AX22" s="319">
        <f>IF(MAX($F$12:$AU$14)&gt;5,0,SUMPRODUCT(F22:AU22,$F$84:$AU$84)+'8'!AX22)</f>
        <v>0</v>
      </c>
      <c r="AY22" s="319"/>
      <c r="AZ22" s="319">
        <f>IF(MAX($F$12:$AU$14)&gt;5,0,SUMPRODUCT(F22:AU22,$F$85:$AU$85)+'8'!AZ22)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IF(MAX($F$12:$AU$14)&gt;5,0,SUMPRODUCT(F23:AU23,$F$83:$AU$83)+'8'!AV23)</f>
        <v>0</v>
      </c>
      <c r="AW23" s="319"/>
      <c r="AX23" s="319">
        <f>IF(MAX($F$12:$AU$14)&gt;5,0,SUMPRODUCT(F23:AU23,$F$84:$AU$84)+'8'!AX23)</f>
        <v>0</v>
      </c>
      <c r="AY23" s="319"/>
      <c r="AZ23" s="319">
        <f>IF(MAX($F$12:$AU$14)&gt;5,0,SUMPRODUCT(F23:AU23,$F$85:$AU$85)+'8'!AZ23)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IF(MAX($F$12:$AU$14)&gt;5,0,SUMPRODUCT(F24:AU24,$F$83:$AU$83)+'8'!AV24)</f>
        <v>0</v>
      </c>
      <c r="AW24" s="319"/>
      <c r="AX24" s="319">
        <f>IF(MAX($F$12:$AU$14)&gt;5,0,SUMPRODUCT(F24:AU24,$F$84:$AU$84)+'8'!AX24)</f>
        <v>0</v>
      </c>
      <c r="AY24" s="319"/>
      <c r="AZ24" s="319">
        <f>IF(MAX($F$12:$AU$14)&gt;5,0,SUMPRODUCT(F24:AU24,$F$85:$AU$85)+'8'!AZ24)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IF(MAX($F$12:$AU$14)&gt;5,0,SUMPRODUCT(F25:AU25,$F$83:$AU$83)+'8'!AV25)</f>
        <v>0</v>
      </c>
      <c r="AW25" s="319"/>
      <c r="AX25" s="319">
        <f>IF(MAX($F$12:$AU$14)&gt;5,0,SUMPRODUCT(F25:AU25,$F$84:$AU$84)+'8'!AX25)</f>
        <v>0</v>
      </c>
      <c r="AY25" s="319"/>
      <c r="AZ25" s="319">
        <f>IF(MAX($F$12:$AU$14)&gt;5,0,SUMPRODUCT(F25:AU25,$F$85:$AU$85)+'8'!AZ25)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IF(MAX($F$12:$AU$14)&gt;5,0,SUMPRODUCT(F26:AU26,$F$83:$AU$83)+'8'!AV26)</f>
        <v>0</v>
      </c>
      <c r="AW26" s="319"/>
      <c r="AX26" s="319">
        <f>IF(MAX($F$12:$AU$14)&gt;5,0,SUMPRODUCT(F26:AU26,$F$84:$AU$84)+'8'!AX26)</f>
        <v>0</v>
      </c>
      <c r="AY26" s="319"/>
      <c r="AZ26" s="319">
        <f>IF(MAX($F$12:$AU$14)&gt;5,0,SUMPRODUCT(F26:AU26,$F$85:$AU$85)+'8'!AZ26)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IF(MAX($F$12:$AU$14)&gt;5,0,SUMPRODUCT(F27:AU27,$F$83:$AU$83)+'8'!AV27)</f>
        <v>0</v>
      </c>
      <c r="AW27" s="319"/>
      <c r="AX27" s="319">
        <f>IF(MAX($F$12:$AU$14)&gt;5,0,SUMPRODUCT(F27:AU27,$F$84:$AU$84)+'8'!AX27)</f>
        <v>0</v>
      </c>
      <c r="AY27" s="319"/>
      <c r="AZ27" s="319">
        <f>IF(MAX($F$12:$AU$14)&gt;5,0,SUMPRODUCT(F27:AU27,$F$85:$AU$85)+'8'!AZ27)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IF(MAX($F$12:$AU$14)&gt;5,0,SUMPRODUCT(F28:AU28,$F$83:$AU$83)+'8'!AV28)</f>
        <v>0</v>
      </c>
      <c r="AW28" s="319"/>
      <c r="AX28" s="319">
        <f>IF(MAX($F$12:$AU$14)&gt;5,0,SUMPRODUCT(F28:AU28,$F$84:$AU$84)+'8'!AX28)</f>
        <v>0</v>
      </c>
      <c r="AY28" s="319"/>
      <c r="AZ28" s="319">
        <f>IF(MAX($F$12:$AU$14)&gt;5,0,SUMPRODUCT(F28:AU28,$F$85:$AU$85)+'8'!AZ28)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IF(MAX($F$12:$AU$14)&gt;5,0,SUMPRODUCT(F29:AU29,$F$83:$AU$83)+'8'!AV29)</f>
        <v>0</v>
      </c>
      <c r="AW29" s="518"/>
      <c r="AX29" s="518">
        <f>IF(MAX($F$12:$AU$14)&gt;5,0,SUMPRODUCT(F29:AU29,$F$84:$AU$84)+'8'!AX29)</f>
        <v>0</v>
      </c>
      <c r="AY29" s="518"/>
      <c r="AZ29" s="518">
        <f>IF(MAX($F$12:$AU$14)&gt;5,0,SUMPRODUCT(F29:AU29,$F$85:$AU$85)+'8'!AZ29)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IF(MAX($F$12:$AU$14)&gt;5,0,SUMPRODUCT(F31:AU31,$F$83:$AU$83)+'8'!AV31)</f>
        <v>0</v>
      </c>
      <c r="AW31" s="353"/>
      <c r="AX31" s="351">
        <f>IF(MAX($F$12:$AU$14)&gt;5,0,SUMPRODUCT(F31:AU31,$F$84:$AU$84)+'8'!AX31)</f>
        <v>0</v>
      </c>
      <c r="AY31" s="351"/>
      <c r="AZ31" s="566">
        <f>IF(MAX($F$12:$AU$14)&gt;5,0,SUMPRODUCT(F31:AU31,$F$85:$AU$85)+'8'!AZ31)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IF(MAX($F$12:$AU$14)&gt;5,0,SUMPRODUCT(F32:AU32,$F$83:$AU$83)+'8'!AV32)</f>
        <v>0</v>
      </c>
      <c r="AW32" s="321"/>
      <c r="AX32" s="319">
        <f>IF(MAX($F$12:$AU$14)&gt;5,0,SUMPRODUCT(F32:AU32,$F$84:$AU$84)+'8'!AX32)</f>
        <v>0</v>
      </c>
      <c r="AY32" s="319"/>
      <c r="AZ32" s="320">
        <f>IF(MAX($F$12:$AU$14)&gt;5,0,SUMPRODUCT(F32:AU32,$F$85:$AU$85)+'8'!AZ32)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IF(MAX($F$12:$AU$14)&gt;5,0,SUMPRODUCT(F33:AU33,$F$83:$AU$83)+'8'!AV33)</f>
        <v>0</v>
      </c>
      <c r="AW33" s="321"/>
      <c r="AX33" s="319">
        <f>IF(MAX($F$12:$AU$14)&gt;5,0,SUMPRODUCT(F33:AU33,$F$84:$AU$84)+'8'!AX33)</f>
        <v>0</v>
      </c>
      <c r="AY33" s="319"/>
      <c r="AZ33" s="320">
        <f>IF(MAX($F$12:$AU$14)&gt;5,0,SUMPRODUCT(F33:AU33,$F$85:$AU$85)+'8'!AZ33)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IF(MAX($F$12:$AU$14)&gt;5,0,SUMPRODUCT(F34:AU34,$F$83:$AU$83)+'8'!AV34)</f>
        <v>0</v>
      </c>
      <c r="AW34" s="321"/>
      <c r="AX34" s="319">
        <f>IF(MAX($F$12:$AU$14)&gt;5,0,SUMPRODUCT(F34:AU34,$F$84:$AU$84)+'8'!AX34)</f>
        <v>0</v>
      </c>
      <c r="AY34" s="319"/>
      <c r="AZ34" s="320">
        <f>IF(MAX($F$12:$AU$14)&gt;5,0,SUMPRODUCT(F34:AU34,$F$85:$AU$85)+'8'!AZ34)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IF(MAX($F$12:$AU$14)&gt;5,0,SUMPRODUCT(F35:AU35,$F$83:$AU$83)+'8'!AV35)</f>
        <v>0</v>
      </c>
      <c r="AW35" s="321"/>
      <c r="AX35" s="319">
        <f>IF(MAX($F$12:$AU$14)&gt;5,0,SUMPRODUCT(F35:AU35,$F$84:$AU$84)+'8'!AX35)</f>
        <v>0</v>
      </c>
      <c r="AY35" s="319"/>
      <c r="AZ35" s="320">
        <f>IF(MAX($F$12:$AU$14)&gt;5,0,SUMPRODUCT(F35:AU35,$F$85:$AU$85)+'8'!AZ35)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IF(MAX($F$12:$AU$14)&gt;5,0,SUMPRODUCT(F36:AU36,$F$83:$AU$83)+'8'!AV36)</f>
        <v>0</v>
      </c>
      <c r="AW36" s="321"/>
      <c r="AX36" s="319">
        <f>IF(MAX($F$12:$AU$14)&gt;5,0,SUMPRODUCT(F36:AU36,$F$84:$AU$84)+'8'!AX36)</f>
        <v>0</v>
      </c>
      <c r="AY36" s="319"/>
      <c r="AZ36" s="320">
        <f>IF(MAX($F$12:$AU$14)&gt;5,0,SUMPRODUCT(F36:AU36,$F$85:$AU$85)+'8'!AZ36)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IF(MAX($F$12:$AU$14)&gt;5,0,SUMPRODUCT(F37:AU37,$F$83:$AU$83)+'8'!AV37)</f>
        <v>0</v>
      </c>
      <c r="AW37" s="321"/>
      <c r="AX37" s="319">
        <f>IF(MAX($F$12:$AU$14)&gt;5,0,SUMPRODUCT(F37:AU37,$F$84:$AU$84)+'8'!AX37)</f>
        <v>0</v>
      </c>
      <c r="AY37" s="319"/>
      <c r="AZ37" s="320">
        <f>IF(MAX($F$12:$AU$14)&gt;5,0,SUMPRODUCT(F37:AU37,$F$85:$AU$85)+'8'!AZ37)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IF(MAX($F$12:$AU$14)&gt;5,0,SUMPRODUCT(F38:AU38,$F$83:$AU$83)+'8'!AV38)</f>
        <v>0</v>
      </c>
      <c r="AW38" s="321"/>
      <c r="AX38" s="319">
        <f>IF(MAX($F$12:$AU$14)&gt;5,0,SUMPRODUCT(F38:AU38,$F$84:$AU$84)+'8'!AX38)</f>
        <v>0</v>
      </c>
      <c r="AY38" s="319"/>
      <c r="AZ38" s="320">
        <f>IF(MAX($F$12:$AU$14)&gt;5,0,SUMPRODUCT(F38:AU38,$F$85:$AU$85)+'8'!AZ38)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IF(MAX($F$12:$AU$14)&gt;5,0,SUMPRODUCT(F39:AU39,$F$83:$AU$83)+'8'!AV39)</f>
        <v>0</v>
      </c>
      <c r="AW39" s="321"/>
      <c r="AX39" s="319">
        <f>IF(MAX($F$12:$AU$14)&gt;5,0,SUMPRODUCT(F39:AU39,$F$84:$AU$84)+'8'!AX39)</f>
        <v>0</v>
      </c>
      <c r="AY39" s="319"/>
      <c r="AZ39" s="320">
        <f>IF(MAX($F$12:$AU$14)&gt;5,0,SUMPRODUCT(F39:AU39,$F$85:$AU$85)+'8'!AZ39)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IF(MAX($F$12:$AU$14)&gt;5,0,SUMPRODUCT(F40:AU40,$F$83:$AU$83)+'8'!AV40)</f>
        <v>0</v>
      </c>
      <c r="AW40" s="321"/>
      <c r="AX40" s="319">
        <f>IF(MAX($F$12:$AU$14)&gt;5,0,SUMPRODUCT(F40:AU40,$F$84:$AU$84)+'8'!AX40)</f>
        <v>0</v>
      </c>
      <c r="AY40" s="319"/>
      <c r="AZ40" s="320">
        <f>IF(MAX($F$12:$AU$14)&gt;5,0,SUMPRODUCT(F40:AU40,$F$85:$AU$85)+'8'!AZ40)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IF(MAX($F$12:$AU$14)&gt;5,0,SUMPRODUCT(F41:AU41,$F$83:$AU$83)+'8'!AV41)</f>
        <v>0</v>
      </c>
      <c r="AW41" s="321"/>
      <c r="AX41" s="319">
        <f>IF(MAX($F$12:$AU$14)&gt;5,0,SUMPRODUCT(F41:AU41,$F$84:$AU$84)+'8'!AX41)</f>
        <v>0</v>
      </c>
      <c r="AY41" s="319"/>
      <c r="AZ41" s="320">
        <f>IF(MAX($F$12:$AU$14)&gt;5,0,SUMPRODUCT(F41:AU41,$F$85:$AU$85)+'8'!AZ41)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IF(MAX($F$12:$AU$14)&gt;5,0,SUMPRODUCT(F42:AU42,$F$83:$AU$83)+'8'!AV42)</f>
        <v>0</v>
      </c>
      <c r="AW42" s="321"/>
      <c r="AX42" s="319">
        <f>IF(MAX($F$12:$AU$14)&gt;5,0,SUMPRODUCT(F42:AU42,$F$84:$AU$84)+'8'!AX42)</f>
        <v>0</v>
      </c>
      <c r="AY42" s="319"/>
      <c r="AZ42" s="320">
        <f>IF(MAX($F$12:$AU$14)&gt;5,0,SUMPRODUCT(F42:AU42,$F$85:$AU$85)+'8'!AZ42)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IF(MAX($F$12:$AU$14)&gt;5,0,SUMPRODUCT(F43:AU43,$F$83:$AU$83)+'8'!AV43)</f>
        <v>0</v>
      </c>
      <c r="AW43" s="321"/>
      <c r="AX43" s="319">
        <f>IF(MAX($F$12:$AU$14)&gt;5,0,SUMPRODUCT(F43:AU43,$F$84:$AU$84)+'8'!AX43)</f>
        <v>0</v>
      </c>
      <c r="AY43" s="319"/>
      <c r="AZ43" s="320">
        <f>IF(MAX($F$12:$AU$14)&gt;5,0,SUMPRODUCT(F43:AU43,$F$85:$AU$85)+'8'!AZ43)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IF(MAX($F$12:$AU$14)&gt;5,0,SUMPRODUCT(F44:AU44,$F$83:$AU$83)+'8'!AV44)</f>
        <v>0</v>
      </c>
      <c r="AW44" s="321"/>
      <c r="AX44" s="319">
        <f>IF(MAX($F$12:$AU$14)&gt;5,0,SUMPRODUCT(F44:AU44,$F$84:$AU$84)+'8'!AX44)</f>
        <v>0</v>
      </c>
      <c r="AY44" s="319"/>
      <c r="AZ44" s="320">
        <f>IF(MAX($F$12:$AU$14)&gt;5,0,SUMPRODUCT(F44:AU44,$F$85:$AU$85)+'8'!AZ44)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IF(MAX($F$12:$AU$14)&gt;5,0,SUMPRODUCT(F45:AU45,$F$83:$AU$83)+'8'!AV45)</f>
        <v>0</v>
      </c>
      <c r="AW45" s="321"/>
      <c r="AX45" s="319">
        <f>IF(MAX($F$12:$AU$14)&gt;5,0,SUMPRODUCT(F45:AU45,$F$84:$AU$84)+'8'!AX45)</f>
        <v>0</v>
      </c>
      <c r="AY45" s="319"/>
      <c r="AZ45" s="320">
        <f>IF(MAX($F$12:$AU$14)&gt;5,0,SUMPRODUCT(F45:AU45,$F$85:$AU$85)+'8'!AZ45)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IF(MAX($F$12:$AU$14)&gt;5,0,SUMPRODUCT(F46:AU46,$F$83:$AU$83)+'8'!AV46)</f>
        <v>0</v>
      </c>
      <c r="AW46" s="321"/>
      <c r="AX46" s="319">
        <f>IF(MAX($F$12:$AU$14)&gt;5,0,SUMPRODUCT(F46:AU46,$F$84:$AU$84)+'8'!AX46)</f>
        <v>0</v>
      </c>
      <c r="AY46" s="319"/>
      <c r="AZ46" s="320">
        <f>IF(MAX($F$12:$AU$14)&gt;5,0,SUMPRODUCT(F46:AU46,$F$85:$AU$85)+'8'!AZ46)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IF(MAX($F$12:$AU$14)&gt;5,0,SUMPRODUCT(F47:AU47,$F$83:$AU$83)+'8'!AV47)</f>
        <v>0</v>
      </c>
      <c r="AW47" s="321"/>
      <c r="AX47" s="319">
        <f>IF(MAX($F$12:$AU$14)&gt;5,0,SUMPRODUCT(F47:AU47,$F$84:$AU$84)+'8'!AX47)</f>
        <v>0</v>
      </c>
      <c r="AY47" s="319"/>
      <c r="AZ47" s="320">
        <f>IF(MAX($F$12:$AU$14)&gt;5,0,SUMPRODUCT(F47:AU47,$F$85:$AU$85)+'8'!AZ47)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IF(MAX($F$12:$AU$14)&gt;5,0,SUMPRODUCT(F48:AU48,$F$83:$AU$83)+'8'!AV48)</f>
        <v>0</v>
      </c>
      <c r="AW48" s="321"/>
      <c r="AX48" s="319">
        <f>IF(MAX($F$12:$AU$14)&gt;5,0,SUMPRODUCT(F48:AU48,$F$84:$AU$84)+'8'!AX48)</f>
        <v>0</v>
      </c>
      <c r="AY48" s="319"/>
      <c r="AZ48" s="320">
        <f>IF(MAX($F$12:$AU$14)&gt;5,0,SUMPRODUCT(F48:AU48,$F$85:$AU$85)+'8'!AZ48)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IF(MAX($F$12:$AU$14)&gt;5,0,SUMPRODUCT(F49:AU49,$F$83:$AU$83)+'8'!AV49)</f>
        <v>0</v>
      </c>
      <c r="AW49" s="321"/>
      <c r="AX49" s="319">
        <f>IF(MAX($F$12:$AU$14)&gt;5,0,SUMPRODUCT(F49:AU49,$F$84:$AU$84)+'8'!AX49)</f>
        <v>0</v>
      </c>
      <c r="AY49" s="319"/>
      <c r="AZ49" s="320">
        <f>IF(MAX($F$12:$AU$14)&gt;5,0,SUMPRODUCT(F49:AU49,$F$85:$AU$85)+'8'!AZ49)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IF(MAX($F$12:$AU$14)&gt;5,0,SUMPRODUCT(F50:AU50,$F$83:$AU$83)+'8'!AV50)</f>
        <v>0</v>
      </c>
      <c r="AW50" s="321"/>
      <c r="AX50" s="319">
        <f>IF(MAX($F$12:$AU$14)&gt;5,0,SUMPRODUCT(F50:AU50,$F$84:$AU$84)+'8'!AX50)</f>
        <v>0</v>
      </c>
      <c r="AY50" s="319"/>
      <c r="AZ50" s="320">
        <f>IF(MAX($F$12:$AU$14)&gt;5,0,SUMPRODUCT(F50:AU50,$F$85:$AU$85)+'8'!AZ50)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IF(MAX($F$12:$AU$14)&gt;5,0,SUMPRODUCT(F51:AU51,$F$83:$AU$83)+'8'!AV51)</f>
        <v>0</v>
      </c>
      <c r="AW51" s="321"/>
      <c r="AX51" s="319">
        <f>IF(MAX($F$12:$AU$14)&gt;5,0,SUMPRODUCT(F51:AU51,$F$84:$AU$84)+'8'!AX51)</f>
        <v>0</v>
      </c>
      <c r="AY51" s="319"/>
      <c r="AZ51" s="320">
        <f>IF(MAX($F$12:$AU$14)&gt;5,0,SUMPRODUCT(F51:AU51,$F$85:$AU$85)+'8'!AZ51)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IF(MAX($F$12:$AU$14)&gt;5,0,SUMPRODUCT(F52:AU52,$F$83:$AU$83)+'8'!AV52)</f>
        <v>0</v>
      </c>
      <c r="AW52" s="321"/>
      <c r="AX52" s="319">
        <f>IF(MAX($F$12:$AU$14)&gt;5,0,SUMPRODUCT(F52:AU52,$F$84:$AU$84)+'8'!AX52)</f>
        <v>0</v>
      </c>
      <c r="AY52" s="319"/>
      <c r="AZ52" s="320">
        <f>IF(MAX($F$12:$AU$14)&gt;5,0,SUMPRODUCT(F52:AU52,$F$85:$AU$85)+'8'!AZ52)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IF(MAX($F$12:$AU$14)&gt;5,0,SUMPRODUCT(F53:AU53,$F$83:$AU$83)+'8'!AV53)</f>
        <v>0</v>
      </c>
      <c r="AW53" s="321"/>
      <c r="AX53" s="319">
        <f>IF(MAX($F$12:$AU$14)&gt;5,0,SUMPRODUCT(F53:AU53,$F$84:$AU$84)+'8'!AX53)</f>
        <v>0</v>
      </c>
      <c r="AY53" s="319"/>
      <c r="AZ53" s="320">
        <f>IF(MAX($F$12:$AU$14)&gt;5,0,SUMPRODUCT(F53:AU53,$F$85:$AU$85)+'8'!AZ53)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IF(MAX($F$12:$AU$14)&gt;5,0,SUMPRODUCT(F54:AU54,$F$83:$AU$83)+'8'!AV54)</f>
        <v>0</v>
      </c>
      <c r="AW54" s="321"/>
      <c r="AX54" s="319">
        <f>IF(MAX($F$12:$AU$14)&gt;5,0,SUMPRODUCT(F54:AU54,$F$84:$AU$84)+'8'!AX54)</f>
        <v>0</v>
      </c>
      <c r="AY54" s="319"/>
      <c r="AZ54" s="320">
        <f>IF(MAX($F$12:$AU$14)&gt;5,0,SUMPRODUCT(F54:AU54,$F$85:$AU$85)+'8'!AZ54)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IF(MAX($F$12:$AU$14)&gt;5,0,SUMPRODUCT(F55:AU55,$F$83:$AU$83)+'8'!AV55)</f>
        <v>0</v>
      </c>
      <c r="AW55" s="321"/>
      <c r="AX55" s="319">
        <f>IF(MAX($F$12:$AU$14)&gt;5,0,SUMPRODUCT(F55:AU55,$F$84:$AU$84)+'8'!AX55)</f>
        <v>0</v>
      </c>
      <c r="AY55" s="319"/>
      <c r="AZ55" s="320">
        <f>IF(MAX($F$12:$AU$14)&gt;5,0,SUMPRODUCT(F55:AU55,$F$85:$AU$85)+'8'!AZ55)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IF(MAX($F$12:$AU$14)&gt;5,0,SUMPRODUCT(F56:AU56,$F$83:$AU$83)+'8'!AV56)</f>
        <v>0</v>
      </c>
      <c r="AW56" s="321"/>
      <c r="AX56" s="319">
        <f>IF(MAX($F$12:$AU$14)&gt;5,0,SUMPRODUCT(F56:AU56,$F$84:$AU$84)+'8'!AX56)</f>
        <v>0</v>
      </c>
      <c r="AY56" s="319"/>
      <c r="AZ56" s="320">
        <f>IF(MAX($F$12:$AU$14)&gt;5,0,SUMPRODUCT(F56:AU56,$F$85:$AU$85)+'8'!AZ56)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IF(MAX($F$12:$AU$14)&gt;5,0,SUMPRODUCT(F57:AU57,$F$83:$AU$83)+'8'!AV57)</f>
        <v>0</v>
      </c>
      <c r="AW57" s="321"/>
      <c r="AX57" s="319">
        <f>IF(MAX($F$12:$AU$14)&gt;5,0,SUMPRODUCT(F57:AU57,$F$84:$AU$84)+'8'!AX57)</f>
        <v>0</v>
      </c>
      <c r="AY57" s="319"/>
      <c r="AZ57" s="320">
        <f>IF(MAX($F$12:$AU$14)&gt;5,0,SUMPRODUCT(F57:AU57,$F$85:$AU$85)+'8'!AZ57)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IF(MAX($F$12:$AU$14)&gt;5,0,SUMPRODUCT(F58:AU58,$F$83:$AU$83)+'8'!AV58)</f>
        <v>0</v>
      </c>
      <c r="AW58" s="321"/>
      <c r="AX58" s="319">
        <f>IF(MAX($F$12:$AU$14)&gt;5,0,SUMPRODUCT(F58:AU58,$F$84:$AU$84)+'8'!AX58)</f>
        <v>0</v>
      </c>
      <c r="AY58" s="319"/>
      <c r="AZ58" s="320">
        <f>IF(MAX($F$12:$AU$14)&gt;5,0,SUMPRODUCT(F58:AU58,$F$85:$AU$85)+'8'!AZ58)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IF(MAX($F$12:$AU$14)&gt;5,0,SUMPRODUCT(F59:AU59,$F$83:$AU$83)+'8'!AV59)</f>
        <v>0</v>
      </c>
      <c r="AW59" s="321"/>
      <c r="AX59" s="319">
        <f>IF(MAX($F$12:$AU$14)&gt;5,0,SUMPRODUCT(F59:AU59,$F$84:$AU$84)+'8'!AX59)</f>
        <v>0</v>
      </c>
      <c r="AY59" s="319"/>
      <c r="AZ59" s="320">
        <f>IF(MAX($F$12:$AU$14)&gt;5,0,SUMPRODUCT(F59:AU59,$F$85:$AU$85)+'8'!AZ59)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IF(MAX($F$12:$AU$14)&gt;5,0,SUMPRODUCT(F60:AU60,$F$83:$AU$83)+'8'!AV60)</f>
        <v>0</v>
      </c>
      <c r="AW60" s="321"/>
      <c r="AX60" s="319">
        <f>IF(MAX($F$12:$AU$14)&gt;5,0,SUMPRODUCT(F60:AU60,$F$84:$AU$84)+'8'!AX60)</f>
        <v>0</v>
      </c>
      <c r="AY60" s="319"/>
      <c r="AZ60" s="320">
        <f>IF(MAX($F$12:$AU$14)&gt;5,0,SUMPRODUCT(F60:AU60,$F$85:$AU$85)+'8'!AZ60)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IF(MAX($F$12:$AU$14)&gt;5,0,SUMPRODUCT(F61:AU61,$F$83:$AU$83)+'8'!AV61)</f>
        <v>0</v>
      </c>
      <c r="AW61" s="321"/>
      <c r="AX61" s="319">
        <f>IF(MAX($F$12:$AU$14)&gt;5,0,SUMPRODUCT(F61:AU61,$F$84:$AU$84)+'8'!AX61)</f>
        <v>0</v>
      </c>
      <c r="AY61" s="319"/>
      <c r="AZ61" s="320">
        <f>IF(MAX($F$12:$AU$14)&gt;5,0,SUMPRODUCT(F61:AU61,$F$85:$AU$85)+'8'!AZ61)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IF(MAX($F$12:$AU$14)&gt;5,0,SUMPRODUCT(F62:AU62,$F$83:$AU$83)+'8'!AV62)</f>
        <v>0</v>
      </c>
      <c r="AW62" s="321"/>
      <c r="AX62" s="319">
        <f>IF(MAX($F$12:$AU$14)&gt;5,0,SUMPRODUCT(F62:AU62,$F$84:$AU$84)+'8'!AX62)</f>
        <v>0</v>
      </c>
      <c r="AY62" s="319"/>
      <c r="AZ62" s="320">
        <f>IF(MAX($F$12:$AU$14)&gt;5,0,SUMPRODUCT(F62:AU62,$F$85:$AU$85)+'8'!AZ62)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IF(MAX($F$12:$AU$14)&gt;5,0,SUMPRODUCT(F63:AU63,$F$83:$AU$83)+'8'!AV63)</f>
        <v>0</v>
      </c>
      <c r="AW63" s="321"/>
      <c r="AX63" s="319">
        <f>IF(MAX($F$12:$AU$14)&gt;5,0,SUMPRODUCT(F63:AU63,$F$84:$AU$84)+'8'!AX63)</f>
        <v>0</v>
      </c>
      <c r="AY63" s="319"/>
      <c r="AZ63" s="320">
        <f>IF(MAX($F$12:$AU$14)&gt;5,0,SUMPRODUCT(F63:AU63,$F$85:$AU$85)+'8'!AZ63)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IF(MAX($F$12:$AU$14)&gt;5,0,SUMPRODUCT(F64:AU64,$F$83:$AU$83)+'8'!AV64)</f>
        <v>0</v>
      </c>
      <c r="AW64" s="321"/>
      <c r="AX64" s="319">
        <f>IF(MAX($F$12:$AU$14)&gt;5,0,SUMPRODUCT(F64:AU64,$F$84:$AU$84)+'8'!AX64)</f>
        <v>0</v>
      </c>
      <c r="AY64" s="319"/>
      <c r="AZ64" s="320">
        <f>IF(MAX($F$12:$AU$14)&gt;5,0,SUMPRODUCT(F64:AU64,$F$85:$AU$85)+'8'!AZ64)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IF(MAX($F$12:$AU$14)&gt;5,0,SUMPRODUCT(F65:AU65,$F$83:$AU$83)+'8'!AV65)</f>
        <v>0</v>
      </c>
      <c r="AW65" s="321"/>
      <c r="AX65" s="319">
        <f>IF(MAX($F$12:$AU$14)&gt;5,0,SUMPRODUCT(F65:AU65,$F$84:$AU$84)+'8'!AX65)</f>
        <v>0</v>
      </c>
      <c r="AY65" s="319"/>
      <c r="AZ65" s="320">
        <f>IF(MAX($F$12:$AU$14)&gt;5,0,SUMPRODUCT(F65:AU65,$F$85:$AU$85)+'8'!AZ65)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IF(MAX($F$12:$AU$14)&gt;5,0,SUMPRODUCT(F66:AU66,$F$83:$AU$83)+'8'!AV66)</f>
        <v>0</v>
      </c>
      <c r="AW66" s="321"/>
      <c r="AX66" s="319">
        <f>IF(MAX($F$12:$AU$14)&gt;5,0,SUMPRODUCT(F66:AU66,$F$84:$AU$84)+'8'!AX66)</f>
        <v>0</v>
      </c>
      <c r="AY66" s="319"/>
      <c r="AZ66" s="320">
        <f>IF(MAX($F$12:$AU$14)&gt;5,0,SUMPRODUCT(F66:AU66,$F$85:$AU$85)+'8'!AZ66)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IF(MAX($F$12:$AU$14)&gt;5,0,SUMPRODUCT(F67:AU67,$F$83:$AU$83)+'8'!AV67)</f>
        <v>0</v>
      </c>
      <c r="AW67" s="321"/>
      <c r="AX67" s="319">
        <f>IF(MAX($F$12:$AU$14)&gt;5,0,SUMPRODUCT(F67:AU67,$F$84:$AU$84)+'8'!AX67)</f>
        <v>0</v>
      </c>
      <c r="AY67" s="319"/>
      <c r="AZ67" s="320">
        <f>IF(MAX($F$12:$AU$14)&gt;5,0,SUMPRODUCT(F67:AU67,$F$85:$AU$85)+'8'!AZ67)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IF(MAX($F$12:$AU$14)&gt;5,0,SUMPRODUCT(F68:AU68,$F$83:$AU$83)+'8'!AV68)</f>
        <v>0</v>
      </c>
      <c r="AW68" s="321"/>
      <c r="AX68" s="319">
        <f>IF(MAX($F$12:$AU$14)&gt;5,0,SUMPRODUCT(F68:AU68,$F$84:$AU$84)+'8'!AX68)</f>
        <v>0</v>
      </c>
      <c r="AY68" s="319"/>
      <c r="AZ68" s="320">
        <f>IF(MAX($F$12:$AU$14)&gt;5,0,SUMPRODUCT(F68:AU68,$F$85:$AU$85)+'8'!AZ68)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IF(MAX($F$12:$AU$14)&gt;5,0,SUMPRODUCT(F69:AU69,$F$83:$AU$83)+'8'!AV69)</f>
        <v>0</v>
      </c>
      <c r="AW69" s="321"/>
      <c r="AX69" s="319">
        <f>IF(MAX($F$12:$AU$14)&gt;5,0,SUMPRODUCT(F69:AU69,$F$84:$AU$84)+'8'!AX69)</f>
        <v>0</v>
      </c>
      <c r="AY69" s="319"/>
      <c r="AZ69" s="320">
        <f>IF(MAX($F$12:$AU$14)&gt;5,0,SUMPRODUCT(F69:AU69,$F$85:$AU$85)+'8'!AZ69)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IF(MAX($F$12:$AU$14)&gt;5,0,SUMPRODUCT(F70:AU70,$F$83:$AU$83)+'8'!AV70)</f>
        <v>0</v>
      </c>
      <c r="AW70" s="321"/>
      <c r="AX70" s="319">
        <f>IF(MAX($F$12:$AU$14)&gt;5,0,SUMPRODUCT(F70:AU70,$F$84:$AU$84)+'8'!AX70)</f>
        <v>0</v>
      </c>
      <c r="AY70" s="319"/>
      <c r="AZ70" s="320">
        <f>IF(MAX($F$12:$AU$14)&gt;5,0,SUMPRODUCT(F70:AU70,$F$85:$AU$85)+'8'!AZ70)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IF(MAX($F$12:$AU$14)&gt;5,0,SUMPRODUCT(F71:AU71,$F$83:$AU$83)+'8'!AV71)</f>
        <v>0</v>
      </c>
      <c r="AW71" s="321"/>
      <c r="AX71" s="319">
        <f>IF(MAX($F$12:$AU$14)&gt;5,0,SUMPRODUCT(F71:AU71,$F$84:$AU$84)+'8'!AX71)</f>
        <v>0</v>
      </c>
      <c r="AY71" s="319"/>
      <c r="AZ71" s="320">
        <f>IF(MAX($F$12:$AU$14)&gt;5,0,SUMPRODUCT(F71:AU71,$F$85:$AU$85)+'8'!AZ71)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IF(MAX($F$12:$AU$14)&gt;5,0,SUMPRODUCT(F72:AU72,$F$83:$AU$83)+'8'!AV72)</f>
        <v>0</v>
      </c>
      <c r="AW72" s="321"/>
      <c r="AX72" s="319">
        <f>IF(MAX($F$12:$AU$14)&gt;5,0,SUMPRODUCT(F72:AU72,$F$84:$AU$84)+'8'!AX72)</f>
        <v>0</v>
      </c>
      <c r="AY72" s="319"/>
      <c r="AZ72" s="320">
        <f>IF(MAX($F$12:$AU$14)&gt;5,0,SUMPRODUCT(F72:AU72,$F$85:$AU$85)+'8'!AZ72)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IF(MAX($F$12:$AU$14)&gt;5,0,SUMPRODUCT(F73:AU73,$F$83:$AU$83)+'8'!AV73)</f>
        <v>0</v>
      </c>
      <c r="AW73" s="321"/>
      <c r="AX73" s="319">
        <f>IF(MAX($F$12:$AU$14)&gt;5,0,SUMPRODUCT(F73:AU73,$F$84:$AU$84)+'8'!AX73)</f>
        <v>0</v>
      </c>
      <c r="AY73" s="319"/>
      <c r="AZ73" s="320">
        <f>IF(MAX($F$12:$AU$14)&gt;5,0,SUMPRODUCT(F73:AU73,$F$85:$AU$85)+'8'!AZ73)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IF(MAX($F$12:$AU$14)&gt;5,0,SUMPRODUCT(F74:AU74,$F$83:$AU$83)+'8'!AV74)</f>
        <v>0</v>
      </c>
      <c r="AW74" s="321"/>
      <c r="AX74" s="319">
        <f>IF(MAX($F$12:$AU$14)&gt;5,0,SUMPRODUCT(F74:AU74,$F$84:$AU$84)+'8'!AX74)</f>
        <v>0</v>
      </c>
      <c r="AY74" s="319"/>
      <c r="AZ74" s="320">
        <f>IF(MAX($F$12:$AU$14)&gt;5,0,SUMPRODUCT(F74:AU74,$F$85:$AU$85)+'8'!AZ74)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IF(MAX($F$12:$AU$14)&gt;5,0,SUMPRODUCT(F75:AU75,$F$83:$AU$83)+'8'!AV75)</f>
        <v>0</v>
      </c>
      <c r="AW75" s="321"/>
      <c r="AX75" s="319">
        <f>IF(MAX($F$12:$AU$14)&gt;5,0,SUMPRODUCT(F75:AU75,$F$84:$AU$84)+'8'!AX75)</f>
        <v>0</v>
      </c>
      <c r="AY75" s="319"/>
      <c r="AZ75" s="320">
        <f>IF(MAX($F$12:$AU$14)&gt;5,0,SUMPRODUCT(F75:AU75,$F$85:$AU$85)+'8'!AZ75)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IF(MAX($F$12:$AU$14)&gt;5,0,SUMPRODUCT(F76:AU76,$F$83:$AU$83)+'8'!AV76)</f>
        <v>0</v>
      </c>
      <c r="AW76" s="321"/>
      <c r="AX76" s="319">
        <f>IF(MAX($F$12:$AU$14)&gt;5,0,SUMPRODUCT(F76:AU76,$F$84:$AU$84)+'8'!AX76)</f>
        <v>0</v>
      </c>
      <c r="AY76" s="319"/>
      <c r="AZ76" s="320">
        <f>IF(MAX($F$12:$AU$14)&gt;5,0,SUMPRODUCT(F76:AU76,$F$85:$AU$85)+'8'!AZ76)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IF(MAX($F$12:$AU$14)&gt;5,0,SUMPRODUCT(F77:AU77,$F$83:$AU$83)+'8'!AV77)</f>
        <v>0</v>
      </c>
      <c r="AW77" s="321"/>
      <c r="AX77" s="319">
        <f>IF(MAX($F$12:$AU$14)&gt;5,0,SUMPRODUCT(F77:AU77,$F$84:$AU$84)+'8'!AX77)</f>
        <v>0</v>
      </c>
      <c r="AY77" s="319"/>
      <c r="AZ77" s="320">
        <f>IF(MAX($F$12:$AU$14)&gt;5,0,SUMPRODUCT(F77:AU77,$F$85:$AU$85)+'8'!AZ77)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IF(MAX($F$12:$AU$14)&gt;5,0,SUMPRODUCT(F78:AU78,$F$83:$AU$83)+'8'!AV78)</f>
        <v>0</v>
      </c>
      <c r="AW78" s="552"/>
      <c r="AX78" s="518">
        <f>IF(MAX($F$12:$AU$14)&gt;5,0,SUMPRODUCT(F78:AU78,$F$84:$AU$84)+'8'!AX78)</f>
        <v>0</v>
      </c>
      <c r="AY78" s="518"/>
      <c r="AZ78" s="561">
        <f>IF(MAX($F$12:$AU$14)&gt;5,0,SUMPRODUCT(F78:AU78,$F$85:$AU$85)+'8'!AZ78)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31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A15">
      <selection activeCell="M16" sqref="M16:S16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BD9:BI78"/>
    <mergeCell ref="AZ11:BC11"/>
    <mergeCell ref="BB12:BC12"/>
    <mergeCell ref="BB38:BC38"/>
    <mergeCell ref="BB39:BC39"/>
    <mergeCell ref="BB43:BC43"/>
    <mergeCell ref="BB44:BC44"/>
    <mergeCell ref="BB27:BC27"/>
    <mergeCell ref="AZ17:BA17"/>
    <mergeCell ref="AZ12:BA12"/>
    <mergeCell ref="AZ13:BA13"/>
    <mergeCell ref="AZ14:BA14"/>
    <mergeCell ref="AZ16:BA16"/>
    <mergeCell ref="A30:BC30"/>
    <mergeCell ref="BB77:BC77"/>
    <mergeCell ref="BB78:BC78"/>
    <mergeCell ref="BB73:BC73"/>
    <mergeCell ref="BB74:BC74"/>
    <mergeCell ref="BB75:BC75"/>
    <mergeCell ref="BB76:BC76"/>
    <mergeCell ref="BB37:BC37"/>
    <mergeCell ref="AV32:AW32"/>
    <mergeCell ref="BB24:BC24"/>
    <mergeCell ref="BB25:BC25"/>
    <mergeCell ref="AZ24:BA24"/>
    <mergeCell ref="AV33:AW33"/>
    <mergeCell ref="AV34:AW34"/>
    <mergeCell ref="AX32:AY32"/>
    <mergeCell ref="B12:E14"/>
    <mergeCell ref="AV17:AW17"/>
    <mergeCell ref="AV24:AW24"/>
    <mergeCell ref="AV25:AW25"/>
    <mergeCell ref="AV19:AW19"/>
    <mergeCell ref="AV21:AW21"/>
    <mergeCell ref="AV23:AW23"/>
    <mergeCell ref="AV20:AW20"/>
    <mergeCell ref="AV22:AW22"/>
    <mergeCell ref="F15:AU16"/>
    <mergeCell ref="AX33:AY33"/>
    <mergeCell ref="AX34:AY34"/>
    <mergeCell ref="AX31:AY31"/>
    <mergeCell ref="AZ32:BA32"/>
    <mergeCell ref="AZ33:BA33"/>
    <mergeCell ref="AZ34:BA34"/>
    <mergeCell ref="AZ31:BA31"/>
    <mergeCell ref="AV31:AW31"/>
    <mergeCell ref="AX23:AY23"/>
    <mergeCell ref="AV79:BI79"/>
    <mergeCell ref="BB45:BC45"/>
    <mergeCell ref="BB46:BC46"/>
    <mergeCell ref="BB71:BC71"/>
    <mergeCell ref="BB72:BC72"/>
    <mergeCell ref="AZ46:BA46"/>
    <mergeCell ref="AZ71:BA71"/>
    <mergeCell ref="AZ72:BA72"/>
    <mergeCell ref="AZ45:BA45"/>
    <mergeCell ref="AX76:AY76"/>
    <mergeCell ref="AV78:AW78"/>
    <mergeCell ref="AX77:AY77"/>
    <mergeCell ref="AX78:AY78"/>
    <mergeCell ref="AX71:AY71"/>
    <mergeCell ref="AX75:AY75"/>
    <mergeCell ref="AZ75:BA75"/>
    <mergeCell ref="AZ76:BA76"/>
    <mergeCell ref="AZ78:BA78"/>
    <mergeCell ref="AZ77:BA77"/>
    <mergeCell ref="AV46:AW46"/>
    <mergeCell ref="AV77:AW77"/>
    <mergeCell ref="AV71:AW71"/>
    <mergeCell ref="AV72:AW72"/>
    <mergeCell ref="AV73:AW73"/>
    <mergeCell ref="AX74:AY74"/>
    <mergeCell ref="AZ74:BA74"/>
    <mergeCell ref="AZ73:BA73"/>
    <mergeCell ref="AV74:AW74"/>
    <mergeCell ref="AX36:AY36"/>
    <mergeCell ref="AX37:AY37"/>
    <mergeCell ref="AX38:AY38"/>
    <mergeCell ref="AZ44:BA44"/>
    <mergeCell ref="AZ35:BA35"/>
    <mergeCell ref="AZ36:BA36"/>
    <mergeCell ref="AZ37:BA37"/>
    <mergeCell ref="AZ42:BA42"/>
    <mergeCell ref="AZ43:BA43"/>
    <mergeCell ref="AZ38:BA38"/>
    <mergeCell ref="AZ39:BA39"/>
    <mergeCell ref="AZ40:BA40"/>
    <mergeCell ref="AZ41:BA41"/>
    <mergeCell ref="AX44:AY44"/>
    <mergeCell ref="AV44:AW44"/>
    <mergeCell ref="AV39:AW39"/>
    <mergeCell ref="AV40:AW40"/>
    <mergeCell ref="AV41:AW41"/>
    <mergeCell ref="AX39:AY39"/>
    <mergeCell ref="AX35:AY35"/>
    <mergeCell ref="AX73:AY73"/>
    <mergeCell ref="AX72:AY72"/>
    <mergeCell ref="AX40:AY40"/>
    <mergeCell ref="AX41:AY41"/>
    <mergeCell ref="AX45:AY45"/>
    <mergeCell ref="AX42:AY42"/>
    <mergeCell ref="AX43:AY43"/>
    <mergeCell ref="AX46:AY46"/>
    <mergeCell ref="AX69:AY69"/>
    <mergeCell ref="A6:A7"/>
    <mergeCell ref="A15:A16"/>
    <mergeCell ref="B15:B16"/>
    <mergeCell ref="B11:E11"/>
    <mergeCell ref="B10:E10"/>
    <mergeCell ref="A10:A11"/>
    <mergeCell ref="E15:E16"/>
    <mergeCell ref="B9:E9"/>
    <mergeCell ref="C15:C16"/>
    <mergeCell ref="D15:D16"/>
    <mergeCell ref="AV9:BC10"/>
    <mergeCell ref="AV11:AY11"/>
    <mergeCell ref="BB28:BC28"/>
    <mergeCell ref="BB29:BC29"/>
    <mergeCell ref="AV18:AW18"/>
    <mergeCell ref="AV26:AW26"/>
    <mergeCell ref="AZ29:BA29"/>
    <mergeCell ref="AZ26:BA26"/>
    <mergeCell ref="AV28:AW28"/>
    <mergeCell ref="AV27:AW27"/>
    <mergeCell ref="AX27:AY27"/>
    <mergeCell ref="AX28:AY28"/>
    <mergeCell ref="AZ27:BA27"/>
    <mergeCell ref="AV29:AW29"/>
    <mergeCell ref="AX26:AY26"/>
    <mergeCell ref="AX29:AY29"/>
    <mergeCell ref="AX24:AY24"/>
    <mergeCell ref="AX17:AY17"/>
    <mergeCell ref="AX25:AY25"/>
    <mergeCell ref="BB19:BC19"/>
    <mergeCell ref="BB20:BC20"/>
    <mergeCell ref="AZ25:BA25"/>
    <mergeCell ref="AX18:AY18"/>
    <mergeCell ref="BB23:BC23"/>
    <mergeCell ref="AV75:AW75"/>
    <mergeCell ref="AV76:AW76"/>
    <mergeCell ref="BB14:BC14"/>
    <mergeCell ref="BB13:BC13"/>
    <mergeCell ref="AZ28:BA28"/>
    <mergeCell ref="AV15:BC15"/>
    <mergeCell ref="AV16:AW16"/>
    <mergeCell ref="AX16:AY16"/>
    <mergeCell ref="BB17:BC17"/>
    <mergeCell ref="BB18:BC18"/>
    <mergeCell ref="BB26:BC26"/>
    <mergeCell ref="BB16:BC16"/>
    <mergeCell ref="AZ18:BA18"/>
    <mergeCell ref="BB21:BC21"/>
    <mergeCell ref="BB22:BC22"/>
    <mergeCell ref="AZ22:BA22"/>
    <mergeCell ref="BB47:BC47"/>
    <mergeCell ref="BB31:BC31"/>
    <mergeCell ref="BB42:BC42"/>
    <mergeCell ref="BB32:BC32"/>
    <mergeCell ref="BB33:BC33"/>
    <mergeCell ref="BB34:BC34"/>
    <mergeCell ref="BB40:BC40"/>
    <mergeCell ref="BB41:BC41"/>
    <mergeCell ref="BB35:BC35"/>
    <mergeCell ref="BB36:BC36"/>
    <mergeCell ref="BB48:BC48"/>
    <mergeCell ref="BB49:BC49"/>
    <mergeCell ref="BB50:BC50"/>
    <mergeCell ref="BB51:BC51"/>
    <mergeCell ref="BB52:BC52"/>
    <mergeCell ref="BB53:BC53"/>
    <mergeCell ref="BB54:BC54"/>
    <mergeCell ref="BB69:BC69"/>
    <mergeCell ref="BB70:BC70"/>
    <mergeCell ref="AX19:AY19"/>
    <mergeCell ref="AZ19:BA19"/>
    <mergeCell ref="AX20:AY20"/>
    <mergeCell ref="AZ20:BA20"/>
    <mergeCell ref="AX21:AY21"/>
    <mergeCell ref="AZ21:BA21"/>
    <mergeCell ref="AX22:AY22"/>
    <mergeCell ref="AZ23:BA23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55:BC55"/>
    <mergeCell ref="BB56:BC56"/>
    <mergeCell ref="BB57:BC57"/>
    <mergeCell ref="BB58:BC58"/>
    <mergeCell ref="AV47:AW47"/>
    <mergeCell ref="AX47:AY47"/>
    <mergeCell ref="AZ47:BA47"/>
    <mergeCell ref="AV48:AW48"/>
    <mergeCell ref="AX48:AY48"/>
    <mergeCell ref="AV35:AW35"/>
    <mergeCell ref="AV36:AW36"/>
    <mergeCell ref="AV37:AW37"/>
    <mergeCell ref="AV38:AW38"/>
    <mergeCell ref="AV42:AW42"/>
    <mergeCell ref="AV45:AW45"/>
    <mergeCell ref="AV43:AW43"/>
    <mergeCell ref="AZ48:BA48"/>
    <mergeCell ref="AV49:AW49"/>
    <mergeCell ref="AX49:AY49"/>
    <mergeCell ref="AZ49:BA49"/>
    <mergeCell ref="AV50:AW50"/>
    <mergeCell ref="AX50:AY50"/>
    <mergeCell ref="AZ50:BA50"/>
    <mergeCell ref="AV51:AW51"/>
    <mergeCell ref="AX51:AY51"/>
    <mergeCell ref="AZ51:BA51"/>
    <mergeCell ref="AV52:AW52"/>
    <mergeCell ref="AX52:AY52"/>
    <mergeCell ref="AZ52:BA52"/>
    <mergeCell ref="AV53:AW53"/>
    <mergeCell ref="AX53:AY53"/>
    <mergeCell ref="AZ53:BA53"/>
    <mergeCell ref="AV54:AW54"/>
    <mergeCell ref="AX54:AY54"/>
    <mergeCell ref="AZ54:BA54"/>
    <mergeCell ref="AV55:AW55"/>
    <mergeCell ref="AX55:AY55"/>
    <mergeCell ref="AZ55:BA55"/>
    <mergeCell ref="AV56:AW56"/>
    <mergeCell ref="AX56:AY56"/>
    <mergeCell ref="AZ56:BA56"/>
    <mergeCell ref="AV57:AW57"/>
    <mergeCell ref="AX57:AY57"/>
    <mergeCell ref="AZ57:BA57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61:AW61"/>
    <mergeCell ref="AX61:AY61"/>
    <mergeCell ref="AZ61:BA61"/>
    <mergeCell ref="AV62:AW62"/>
    <mergeCell ref="AX62:AY62"/>
    <mergeCell ref="AZ62:BA62"/>
    <mergeCell ref="AV63:AW63"/>
    <mergeCell ref="AX63:AY63"/>
    <mergeCell ref="AZ63:BA63"/>
    <mergeCell ref="AV70:AW70"/>
    <mergeCell ref="AX70:AY70"/>
    <mergeCell ref="AZ70:BA70"/>
    <mergeCell ref="AV68:AW68"/>
    <mergeCell ref="AX68:AY68"/>
    <mergeCell ref="AZ68:BA68"/>
    <mergeCell ref="AV64:AW64"/>
    <mergeCell ref="AX64:AY64"/>
    <mergeCell ref="AZ64:BA64"/>
    <mergeCell ref="AV69:AW69"/>
    <mergeCell ref="AV65:AW65"/>
    <mergeCell ref="AX65:AY65"/>
    <mergeCell ref="AZ65:BA65"/>
    <mergeCell ref="AV66:AW66"/>
    <mergeCell ref="AX66:AY66"/>
    <mergeCell ref="AZ66:BA66"/>
    <mergeCell ref="AZ69:BA69"/>
    <mergeCell ref="AV67:AW67"/>
    <mergeCell ref="AX67:AY67"/>
    <mergeCell ref="AZ67:BA67"/>
  </mergeCells>
  <phoneticPr fontId="0" type="noConversion"/>
  <conditionalFormatting sqref="F12:AU14">
    <cfRule type="cellIs" dxfId="19" priority="5" stopIfTrue="1" operator="greaterThan">
      <formula>5</formula>
    </cfRule>
  </conditionalFormatting>
  <conditionalFormatting sqref="F12:AU14">
    <cfRule type="cellIs" dxfId="18" priority="4" stopIfTrue="1" operator="greaterThan">
      <formula>5</formula>
    </cfRule>
  </conditionalFormatting>
  <conditionalFormatting sqref="F12:AU14">
    <cfRule type="expression" dxfId="17" priority="3">
      <formula>F$86&gt;1</formula>
    </cfRule>
  </conditionalFormatting>
  <conditionalFormatting sqref="F17:AU29">
    <cfRule type="expression" dxfId="16" priority="2">
      <formula>F17&gt;MAX(F$12:F$14)</formula>
    </cfRule>
  </conditionalFormatting>
  <conditionalFormatting sqref="F31:AU78">
    <cfRule type="expression" dxfId="1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5" orientation="landscape"/>
  <headerFooter alignWithMargins="0">
    <oddFooter>&amp;C&amp;8 30.82.327 d -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48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IF('1'!A10="","",IF(F11&lt;'9'!F11,'9'!A10+1,'9'!A10))</f>
        <v>2013</v>
      </c>
      <c r="B10" s="401" t="s">
        <v>8</v>
      </c>
      <c r="C10" s="402"/>
      <c r="D10" s="402"/>
      <c r="E10" s="403"/>
      <c r="F10" s="216" t="str">
        <f>IF(AND(OR('9'!L10=28,'9'!S10=28,'9'!Z10=28,'9'!AG10=28,'9'!AN10=28),'9'!L11=2),1,IF(AND(OR('9'!L11=4,'9'!L11=6,'9'!L11=9,'9'!L11=11),OR('9'!L10=30,'9'!S10=30,'9'!Z10=30,'9'!AG10=30,'9'!AN10=30)),1,IF(AND(OR('9'!L11=1,'9'!L11=3,'9'!L11=5,'9'!L11=7,'9'!L11=8,'9'!L11=10,'9'!L11=12),OR('9'!L10=31,'9'!S10=31,'9'!Z10=31,'9'!AG10=31,'9'!AN10=31)),1,"")))</f>
        <v/>
      </c>
      <c r="G10" s="216">
        <f>IF(F10="",IF(AND(OR('9'!M10=28,'9'!T10=28,'9'!AA10=28,'9'!AH10=28,'9'!AO10=28),'9'!M11=2),1,IF(AND(OR('9'!M11=4,'9'!M11=6,'9'!M11=9,'9'!M11=11),OR('9'!M10=30,'9'!T10=30,'9'!AA10=30,'9'!AH10=30,'9'!AO10=30)),1,IF(AND(OR('9'!M11=1,'9'!M11=3,'9'!M11=5,'9'!M11=7,'9'!M11=8,'9'!M11=10,'9'!M11=12),OR('9'!M10=31,'9'!T10=31,'9'!AA10=31,'9'!AH10=31,'9'!AO10=31)),1,""))),F10+1)</f>
        <v>1</v>
      </c>
      <c r="H10" s="216">
        <f>IF(G10="",IF(AND(OR('9'!N10=28,'9'!U10=28,'9'!AB10=28,'9'!AI10=28,'9'!AP10=28),'9'!N11=2),1,IF(AND(OR('9'!N11=4,'9'!N11=6,'9'!N11=9,'9'!N11=11),OR('9'!N10=30,'9'!U10=30,'9'!AB10=30,'9'!AI10=30,'9'!AP10=30)),1,IF(AND(OR('9'!N11=1,'9'!N11=3,'9'!N11=5,'9'!N11=7,'9'!N11=8,'9'!N11=10,'9'!N11=12),OR('9'!N10=31,'9'!U10=31,'9'!AB10=31,'9'!AI10=31,'9'!AP10=31)),1,""))),G10+1)</f>
        <v>2</v>
      </c>
      <c r="I10" s="216">
        <f>IF(H10="",IF(AND(OR('9'!O10=28,'9'!V10=28,'9'!AC10=28,'9'!AJ10=28,'9'!AQ10=28),'9'!O11=2),1,IF(AND(OR('9'!O11=4,'9'!O11=6,'9'!O11=9,'9'!O11=11),OR('9'!O10=30,'9'!V10=30,'9'!AC10=30,'9'!AJ10=30,'9'!AQ10=30)),1,IF(AND(OR('9'!O11=1,'9'!O11=3,'9'!O11=5,'9'!O11=7,'9'!O11=8,'9'!O11=10,'9'!O11=12),OR('9'!O10=31,'9'!V10=31,'9'!AC10=31,'9'!AJ10=31,'9'!AQ10=31)),1,""))),H10+1)</f>
        <v>3</v>
      </c>
      <c r="J10" s="216">
        <f>IF(I10="",IF(AND(OR('9'!P10=28,'9'!W10=28,'9'!AD10=28,'9'!AK10=28,'9'!AR10=28),'9'!P11=2),1,IF(AND(OR('9'!P11=4,'9'!P11=6,'9'!P11=9,'9'!P11=11),OR('9'!P10=30,'9'!W10=30,'9'!AD10=30,'9'!AK10=30,'9'!AR10=30)),1,IF(AND(OR('9'!P11=1,'9'!P11=3,'9'!P11=5,'9'!P11=7,'9'!P11=8,'9'!P11=10,'9'!P11=12),OR('9'!P10=31,'9'!W10=31,'9'!AD10=31,'9'!AK10=31,'9'!AR10=31)),1,""))),I10+1)</f>
        <v>4</v>
      </c>
      <c r="K10" s="216">
        <f>IF(J10="",IF(AND(OR('9'!Q10=28,'9'!X10=28,'9'!AE10=28,'9'!AL10=28,'9'!AS10=28),'9'!Q11=2),1,IF(AND(OR('9'!Q11=4,'9'!Q11=6,'9'!Q11=9,'9'!Q11=11),OR('9'!Q10=30,'9'!X10=30,'9'!AE10=30,'9'!AL10=30,'9'!AS10=30)),1,IF(AND(OR('9'!Q11=1,'9'!Q11=3,'9'!Q11=5,'9'!Q11=7,'9'!Q11=8,'9'!Q11=10,'9'!Q11=12),OR('9'!Q10=31,'9'!X10=31,'9'!AE10=31,'9'!AL10=31,'9'!AS10=31)),1,""))),J10+1)</f>
        <v>5</v>
      </c>
      <c r="L10" s="216">
        <f>IF(K10="",IF(AND(OR('9'!R10=28,'9'!Y10=28,'9'!AF10=28,'9'!AM10=28,'9'!AT10=28),'9'!R11=2),1,IF(AND(OR('9'!R11=4,'9'!R11=6,'9'!R11=9,'9'!R11=11),OR('9'!R10=30,'9'!Y10=30,'9'!AF10=30,'9'!AM10=30,'9'!AT10=30)),1,IF(AND(OR('9'!R11=1,'9'!R11=3,'9'!R11=5,'9'!R11=7,'9'!R11=8,'9'!R11=10,'9'!R11=12),OR('9'!R10=31,'9'!Y10=31,'9'!AF10=31,'9'!AM10=31,'9'!AT10=31)),1,""))),K10+1)</f>
        <v>6</v>
      </c>
      <c r="M10" s="217">
        <f>IF(L10&lt;&gt;"",IF(AND(L11=2,L10&lt;28),L10+1,IF(AND(OR(L11=4,L11=6,L11=9,L11=11),L10&lt;30),L10+1,IF(AND(OR(L11=1,L11=3,L11=5,L11=7,L11=8,L11=10,L11=12),L10&lt;31),L10+1,""))),"")</f>
        <v>7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8</v>
      </c>
      <c r="O10" s="216">
        <f t="shared" si="0"/>
        <v>9</v>
      </c>
      <c r="P10" s="216">
        <f t="shared" si="0"/>
        <v>10</v>
      </c>
      <c r="Q10" s="216">
        <f t="shared" si="0"/>
        <v>11</v>
      </c>
      <c r="R10" s="216">
        <f t="shared" si="0"/>
        <v>12</v>
      </c>
      <c r="S10" s="218">
        <f t="shared" si="0"/>
        <v>13</v>
      </c>
      <c r="T10" s="217">
        <f t="shared" si="0"/>
        <v>14</v>
      </c>
      <c r="U10" s="216">
        <f t="shared" si="0"/>
        <v>15</v>
      </c>
      <c r="V10" s="216">
        <f t="shared" si="0"/>
        <v>16</v>
      </c>
      <c r="W10" s="216">
        <f t="shared" si="0"/>
        <v>17</v>
      </c>
      <c r="X10" s="216">
        <f t="shared" si="0"/>
        <v>18</v>
      </c>
      <c r="Y10" s="216">
        <f t="shared" si="0"/>
        <v>19</v>
      </c>
      <c r="Z10" s="288">
        <f t="shared" si="0"/>
        <v>20</v>
      </c>
      <c r="AA10" s="215">
        <f t="shared" si="0"/>
        <v>21</v>
      </c>
      <c r="AB10" s="216">
        <f t="shared" si="0"/>
        <v>22</v>
      </c>
      <c r="AC10" s="216">
        <f t="shared" si="0"/>
        <v>23</v>
      </c>
      <c r="AD10" s="216">
        <f t="shared" si="0"/>
        <v>24</v>
      </c>
      <c r="AE10" s="216">
        <f t="shared" si="0"/>
        <v>25</v>
      </c>
      <c r="AF10" s="216">
        <f t="shared" si="0"/>
        <v>26</v>
      </c>
      <c r="AG10" s="218">
        <f t="shared" si="0"/>
        <v>27</v>
      </c>
      <c r="AH10" s="217">
        <f t="shared" si="0"/>
        <v>28</v>
      </c>
      <c r="AI10" s="216">
        <f t="shared" si="0"/>
        <v>29</v>
      </c>
      <c r="AJ10" s="216">
        <f t="shared" si="0"/>
        <v>30</v>
      </c>
      <c r="AK10" s="216">
        <f t="shared" si="0"/>
        <v>31</v>
      </c>
      <c r="AL10" s="216" t="str">
        <f t="shared" si="0"/>
        <v/>
      </c>
      <c r="AM10" s="216" t="str">
        <f t="shared" si="0"/>
        <v/>
      </c>
      <c r="AN10" s="288" t="str">
        <f t="shared" si="0"/>
        <v/>
      </c>
      <c r="AO10" s="215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89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2" t="str">
        <f>IF(F10="","",IF('1'!$S$7+9&lt;13,'1'!$S$7+9,IF('1'!$S$7+9=12,1,'1'!$S$7+9-12)))</f>
        <v/>
      </c>
      <c r="G11" s="282">
        <f>IF(G10="","",IF('1'!$S$7+9&lt;13,'1'!$S$7+9,IF('1'!$S$7+9=12,1,'1'!$S$7+9-12)))</f>
        <v>7</v>
      </c>
      <c r="H11" s="282">
        <f>IF(H10="","",IF('1'!$S$7+9&lt;13,'1'!$S$7+9,IF('1'!$S$7+9=12,1,'1'!$S$7+9-12)))</f>
        <v>7</v>
      </c>
      <c r="I11" s="282">
        <f>IF(I10="","",IF('1'!$S$7+9&lt;13,'1'!$S$7+9,IF('1'!$S$7+9=12,1,'1'!$S$7+9-12)))</f>
        <v>7</v>
      </c>
      <c r="J11" s="282">
        <f>IF(J10="","",IF('1'!$S$7+9&lt;13,'1'!$S$7+9,IF('1'!$S$7+9=12,1,'1'!$S$7+9-12)))</f>
        <v>7</v>
      </c>
      <c r="K11" s="282">
        <f>IF(K10="","",IF('1'!$S$7+9&lt;13,'1'!$S$7+9,IF('1'!$S$7+9=12,1,'1'!$S$7+9-12)))</f>
        <v>7</v>
      </c>
      <c r="L11" s="283">
        <f>IF(L10="","",IF('1'!$S$7+9&lt;13,'1'!$S$7+9,IF('1'!$S$7+9=12,1,'1'!$S$7+9-12)))</f>
        <v>7</v>
      </c>
      <c r="M11" s="284">
        <f>IF(M10="","",IF('1'!$S$7+9&lt;13,'1'!$S$7+9,IF('1'!$S$7+9=12,1,'1'!$S$7+9-12)))</f>
        <v>7</v>
      </c>
      <c r="N11" s="282">
        <f>IF(N10="","",IF('1'!$S$7+9&lt;13,'1'!$S$7+9,IF('1'!$S$7+9=12,1,'1'!$S$7+9-12)))</f>
        <v>7</v>
      </c>
      <c r="O11" s="282">
        <f>IF(O10="","",IF('1'!$S$7+9&lt;13,'1'!$S$7+9,IF('1'!$S$7+9=12,1,'1'!$S$7+9-12)))</f>
        <v>7</v>
      </c>
      <c r="P11" s="282">
        <f>IF(P10="","",IF('1'!$S$7+9&lt;13,'1'!$S$7+9,IF('1'!$S$7+9=12,1,'1'!$S$7+9-12)))</f>
        <v>7</v>
      </c>
      <c r="Q11" s="282">
        <f>IF(Q10="","",IF('1'!$S$7+9&lt;13,'1'!$S$7+9,IF('1'!$S$7+9=12,1,'1'!$S$7+9-12)))</f>
        <v>7</v>
      </c>
      <c r="R11" s="282">
        <f>IF(R10="","",IF('1'!$S$7+9&lt;13,'1'!$S$7+9,IF('1'!$S$7+9=12,1,'1'!$S$7+9-12)))</f>
        <v>7</v>
      </c>
      <c r="S11" s="285">
        <f>IF(S10="","",IF('1'!$S$7+9&lt;13,'1'!$S$7+9,IF('1'!$S$7+9=12,1,'1'!$S$7+9-12)))</f>
        <v>7</v>
      </c>
      <c r="T11" s="286">
        <f>IF(T10="","",IF('1'!$S$7+9&lt;13,'1'!$S$7+9,IF('1'!$S$7+9=12,1,'1'!$S$7+9-12)))</f>
        <v>7</v>
      </c>
      <c r="U11" s="282">
        <f>IF(U10="","",IF('1'!$S$7+9&lt;13,'1'!$S$7+9,IF('1'!$S$7+9=12,1,'1'!$S$7+9-12)))</f>
        <v>7</v>
      </c>
      <c r="V11" s="282">
        <f>IF(V10="","",IF('1'!$S$7+9&lt;13,'1'!$S$7+9,IF('1'!$S$7+9=12,1,'1'!$S$7+9-12)))</f>
        <v>7</v>
      </c>
      <c r="W11" s="282">
        <f>IF(W10="","",IF('1'!$S$7+9&lt;13,'1'!$S$7+9,IF('1'!$S$7+9=12,1,'1'!$S$7+9-12)))</f>
        <v>7</v>
      </c>
      <c r="X11" s="282">
        <f>IF(X10="","",IF('1'!$S$7+9&lt;13,'1'!$S$7+9,IF('1'!$S$7+9=12,1,'1'!$S$7+9-12)))</f>
        <v>7</v>
      </c>
      <c r="Y11" s="282">
        <f>IF(Y10="","",IF('1'!$S$7+9&lt;13,'1'!$S$7+9,IF('1'!$S$7+9=12,1,'1'!$S$7+9-12)))</f>
        <v>7</v>
      </c>
      <c r="Z11" s="283">
        <f>IF(Z10="","",IF('1'!$S$7+9&lt;13,'1'!$S$7+9,IF('1'!$S$7+9=12,1,'1'!$S$7+9-12)))</f>
        <v>7</v>
      </c>
      <c r="AA11" s="284">
        <f>IF(AA10="","",IF('1'!$S$7+9&lt;13,'1'!$S$7+9,IF('1'!$S$7+9=12,1,'1'!$S$7+9-12)))</f>
        <v>7</v>
      </c>
      <c r="AB11" s="282">
        <f>IF(AB10="","",IF('1'!$S$7+9&lt;13,'1'!$S$7+9,IF('1'!$S$7+9=12,1,'1'!$S$7+9-12)))</f>
        <v>7</v>
      </c>
      <c r="AC11" s="282">
        <f>IF(AC10="","",IF('1'!$S$7+9&lt;13,'1'!$S$7+9,IF('1'!$S$7+9=12,1,'1'!$S$7+9-12)))</f>
        <v>7</v>
      </c>
      <c r="AD11" s="282">
        <f>IF(AD10="","",IF('1'!$S$7+9&lt;13,'1'!$S$7+9,IF('1'!$S$7+9=12,1,'1'!$S$7+9-12)))</f>
        <v>7</v>
      </c>
      <c r="AE11" s="282">
        <f>IF(AE10="","",IF('1'!$S$7+9&lt;13,'1'!$S$7+9,IF('1'!$S$7+9=12,1,'1'!$S$7+9-12)))</f>
        <v>7</v>
      </c>
      <c r="AF11" s="282">
        <f>IF(AF10="","",IF('1'!$S$7+9&lt;13,'1'!$S$7+9,IF('1'!$S$7+9=12,1,'1'!$S$7+9-12)))</f>
        <v>7</v>
      </c>
      <c r="AG11" s="285">
        <f>IF(AG10="","",IF('1'!$S$7+9&lt;13,'1'!$S$7+9,IF('1'!$S$7+9=12,1,'1'!$S$7+9-12)))</f>
        <v>7</v>
      </c>
      <c r="AH11" s="286">
        <f>IF(AH10="","",IF('1'!$S$7+9&lt;13,'1'!$S$7+9,IF('1'!$S$7+9=12,1,'1'!$S$7+9-12)))</f>
        <v>7</v>
      </c>
      <c r="AI11" s="282">
        <f>IF(AI10="","",IF('1'!$S$7+9&lt;13,'1'!$S$7+9,IF('1'!$S$7+9=12,1,'1'!$S$7+9-12)))</f>
        <v>7</v>
      </c>
      <c r="AJ11" s="282">
        <f>IF(AJ10="","",IF('1'!$S$7+9&lt;13,'1'!$S$7+9,IF('1'!$S$7+9=12,1,'1'!$S$7+9-12)))</f>
        <v>7</v>
      </c>
      <c r="AK11" s="282">
        <f>IF(AK10="","",IF('1'!$S$7+9&lt;13,'1'!$S$7+9,IF('1'!$S$7+9=12,1,'1'!$S$7+9-12)))</f>
        <v>7</v>
      </c>
      <c r="AL11" s="282" t="str">
        <f>IF(AL10="","",IF('1'!$S$7+9&lt;13,'1'!$S$7+9,IF('1'!$S$7+9=12,1,'1'!$S$7+9-12)))</f>
        <v/>
      </c>
      <c r="AM11" s="282" t="str">
        <f>IF(AM10="","",IF('1'!$S$7+9&lt;13,'1'!$S$7+9,IF('1'!$S$7+9=12,1,'1'!$S$7+9-12)))</f>
        <v/>
      </c>
      <c r="AN11" s="285" t="str">
        <f>IF(AN10="","",IF('1'!$S$7+9&lt;13,'1'!$S$7+9,IF('1'!$S$7+9=12,1,'1'!$S$7+9-12)))</f>
        <v/>
      </c>
      <c r="AO11" s="286" t="str">
        <f>IF(AO10="","",IF('1'!$S$7+9&lt;13,'1'!$S$7+9,IF('1'!$S$7+9=12,1,'1'!$S$7+9-12)))</f>
        <v/>
      </c>
      <c r="AP11" s="282" t="str">
        <f>IF(AP10="","",IF('1'!$S$7+9&lt;13,'1'!$S$7+9,IF('1'!$S$7+9=12,1,'1'!$S$7+9-12)))</f>
        <v/>
      </c>
      <c r="AQ11" s="282" t="str">
        <f>IF(AQ10="","",IF('1'!$S$7+9&lt;13,'1'!$S$7+9,IF('1'!$S$7+9=12,1,'1'!$S$7+9-12)))</f>
        <v/>
      </c>
      <c r="AR11" s="282" t="str">
        <f>IF(AR10="","",IF('1'!$S$7+9&lt;13,'1'!$S$7+9,IF('1'!$S$7+9=12,1,'1'!$S$7+9-12)))</f>
        <v/>
      </c>
      <c r="AS11" s="282" t="str">
        <f>IF(AS10="","",IF('1'!$S$7+9&lt;13,'1'!$S$7+9,IF('1'!$S$7+9=12,1,'1'!$S$7+9-12)))</f>
        <v/>
      </c>
      <c r="AT11" s="282" t="str">
        <f>IF(AT10="","",IF('1'!$S$7+9&lt;13,'1'!$S$7+9,IF('1'!$S$7+9=12,1,'1'!$S$7+9-12)))</f>
        <v/>
      </c>
      <c r="AU11" s="287" t="str">
        <f>IF(AU10="","",IF('1'!$S$7+9&lt;13,'1'!$S$7+9,IF('1'!$S$7+9=12,1,'1'!$S$7+9-12)))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423">
        <f>AZ12+'9'!BB12</f>
        <v>0</v>
      </c>
      <c r="BC12" s="424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427">
        <f>AZ13+'9'!BB13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AZ14+'9'!BB14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IF(MAX($F$12:$AU$14)&gt;5,0,SUMPRODUCT(F17:AU17,$F$83:$AU$83)+'9'!AV17)</f>
        <v>0</v>
      </c>
      <c r="AW17" s="343"/>
      <c r="AX17" s="343">
        <f>IF(MAX($F$12:$AU$14)&gt;5,0,SUMPRODUCT(F17:AU17,$F$84:$AU$84)+'9'!AX17)</f>
        <v>0</v>
      </c>
      <c r="AY17" s="343"/>
      <c r="AZ17" s="343">
        <f>IF(MAX($F$12:$AU$14)&gt;5,0,SUMPRODUCT(F17:AU17,$F$85:$AU$85)+'9'!AZ17)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IF(MAX($F$12:$AU$14)&gt;5,0,SUMPRODUCT(F18:AU18,$F$83:$AU$83)+'9'!AV18)</f>
        <v>0</v>
      </c>
      <c r="AW18" s="319"/>
      <c r="AX18" s="319">
        <f>IF(MAX($F$12:$AU$14)&gt;5,0,SUMPRODUCT(F18:AU18,$F$84:$AU$84)+'9'!AX18)</f>
        <v>0</v>
      </c>
      <c r="AY18" s="319"/>
      <c r="AZ18" s="319">
        <f>IF(MAX($F$12:$AU$14)&gt;5,0,SUMPRODUCT(F18:AU18,$F$85:$AU$85)+'9'!AZ18)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IF(MAX($F$12:$AU$14)&gt;5,0,SUMPRODUCT(F19:AU19,$F$83:$AU$83)+'9'!AV19)</f>
        <v>0</v>
      </c>
      <c r="AW19" s="319"/>
      <c r="AX19" s="319">
        <f>IF(MAX($F$12:$AU$14)&gt;5,0,SUMPRODUCT(F19:AU19,$F$84:$AU$84)+'9'!AX19)</f>
        <v>0</v>
      </c>
      <c r="AY19" s="319"/>
      <c r="AZ19" s="319">
        <f>IF(MAX($F$12:$AU$14)&gt;5,0,SUMPRODUCT(F19:AU19,$F$85:$AU$85)+'9'!AZ19)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IF(MAX($F$12:$AU$14)&gt;5,0,SUMPRODUCT(F20:AU20,$F$83:$AU$83)+'9'!AV20)</f>
        <v>0</v>
      </c>
      <c r="AW20" s="319"/>
      <c r="AX20" s="319">
        <f>IF(MAX($F$12:$AU$14)&gt;5,0,SUMPRODUCT(F20:AU20,$F$84:$AU$84)+'9'!AX20)</f>
        <v>0</v>
      </c>
      <c r="AY20" s="319"/>
      <c r="AZ20" s="319">
        <f>IF(MAX($F$12:$AU$14)&gt;5,0,SUMPRODUCT(F20:AU20,$F$85:$AU$85)+'9'!AZ20)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IF(MAX($F$12:$AU$14)&gt;5,0,SUMPRODUCT(F21:AU21,$F$83:$AU$83)+'9'!AV21)</f>
        <v>0</v>
      </c>
      <c r="AW21" s="319"/>
      <c r="AX21" s="319">
        <f>IF(MAX($F$12:$AU$14)&gt;5,0,SUMPRODUCT(F21:AU21,$F$84:$AU$84)+'9'!AX21)</f>
        <v>0</v>
      </c>
      <c r="AY21" s="319"/>
      <c r="AZ21" s="319">
        <f>IF(MAX($F$12:$AU$14)&gt;5,0,SUMPRODUCT(F21:AU21,$F$85:$AU$85)+'9'!AZ21)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IF(MAX($F$12:$AU$14)&gt;5,0,SUMPRODUCT(F22:AU22,$F$83:$AU$83)+'9'!AV22)</f>
        <v>0</v>
      </c>
      <c r="AW22" s="319"/>
      <c r="AX22" s="319">
        <f>IF(MAX($F$12:$AU$14)&gt;5,0,SUMPRODUCT(F22:AU22,$F$84:$AU$84)+'9'!AX22)</f>
        <v>0</v>
      </c>
      <c r="AY22" s="319"/>
      <c r="AZ22" s="319">
        <f>IF(MAX($F$12:$AU$14)&gt;5,0,SUMPRODUCT(F22:AU22,$F$85:$AU$85)+'9'!AZ22)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IF(MAX($F$12:$AU$14)&gt;5,0,SUMPRODUCT(F23:AU23,$F$83:$AU$83)+'9'!AV23)</f>
        <v>0</v>
      </c>
      <c r="AW23" s="319"/>
      <c r="AX23" s="319">
        <f>IF(MAX($F$12:$AU$14)&gt;5,0,SUMPRODUCT(F23:AU23,$F$84:$AU$84)+'9'!AX23)</f>
        <v>0</v>
      </c>
      <c r="AY23" s="319"/>
      <c r="AZ23" s="319">
        <f>IF(MAX($F$12:$AU$14)&gt;5,0,SUMPRODUCT(F23:AU23,$F$85:$AU$85)+'9'!AZ23)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IF(MAX($F$12:$AU$14)&gt;5,0,SUMPRODUCT(F24:AU24,$F$83:$AU$83)+'9'!AV24)</f>
        <v>0</v>
      </c>
      <c r="AW24" s="319"/>
      <c r="AX24" s="319">
        <f>IF(MAX($F$12:$AU$14)&gt;5,0,SUMPRODUCT(F24:AU24,$F$84:$AU$84)+'9'!AX24)</f>
        <v>0</v>
      </c>
      <c r="AY24" s="319"/>
      <c r="AZ24" s="319">
        <f>IF(MAX($F$12:$AU$14)&gt;5,0,SUMPRODUCT(F24:AU24,$F$85:$AU$85)+'9'!AZ24)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IF(MAX($F$12:$AU$14)&gt;5,0,SUMPRODUCT(F25:AU25,$F$83:$AU$83)+'9'!AV25)</f>
        <v>0</v>
      </c>
      <c r="AW25" s="319"/>
      <c r="AX25" s="319">
        <f>IF(MAX($F$12:$AU$14)&gt;5,0,SUMPRODUCT(F25:AU25,$F$84:$AU$84)+'9'!AX25)</f>
        <v>0</v>
      </c>
      <c r="AY25" s="319"/>
      <c r="AZ25" s="319">
        <f>IF(MAX($F$12:$AU$14)&gt;5,0,SUMPRODUCT(F25:AU25,$F$85:$AU$85)+'9'!AZ25)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IF(MAX($F$12:$AU$14)&gt;5,0,SUMPRODUCT(F26:AU26,$F$83:$AU$83)+'9'!AV26)</f>
        <v>0</v>
      </c>
      <c r="AW26" s="319"/>
      <c r="AX26" s="319">
        <f>IF(MAX($F$12:$AU$14)&gt;5,0,SUMPRODUCT(F26:AU26,$F$84:$AU$84)+'9'!AX26)</f>
        <v>0</v>
      </c>
      <c r="AY26" s="319"/>
      <c r="AZ26" s="319">
        <f>IF(MAX($F$12:$AU$14)&gt;5,0,SUMPRODUCT(F26:AU26,$F$85:$AU$85)+'9'!AZ26)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IF(MAX($F$12:$AU$14)&gt;5,0,SUMPRODUCT(F27:AU27,$F$83:$AU$83)+'9'!AV27)</f>
        <v>0</v>
      </c>
      <c r="AW27" s="319"/>
      <c r="AX27" s="319">
        <f>IF(MAX($F$12:$AU$14)&gt;5,0,SUMPRODUCT(F27:AU27,$F$84:$AU$84)+'9'!AX27)</f>
        <v>0</v>
      </c>
      <c r="AY27" s="319"/>
      <c r="AZ27" s="319">
        <f>IF(MAX($F$12:$AU$14)&gt;5,0,SUMPRODUCT(F27:AU27,$F$85:$AU$85)+'9'!AZ27)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IF(MAX($F$12:$AU$14)&gt;5,0,SUMPRODUCT(F28:AU28,$F$83:$AU$83)+'9'!AV28)</f>
        <v>0</v>
      </c>
      <c r="AW28" s="319"/>
      <c r="AX28" s="319">
        <f>IF(MAX($F$12:$AU$14)&gt;5,0,SUMPRODUCT(F28:AU28,$F$84:$AU$84)+'9'!AX28)</f>
        <v>0</v>
      </c>
      <c r="AY28" s="319"/>
      <c r="AZ28" s="319">
        <f>IF(MAX($F$12:$AU$14)&gt;5,0,SUMPRODUCT(F28:AU28,$F$85:$AU$85)+'9'!AZ28)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IF(MAX($F$12:$AU$14)&gt;5,0,SUMPRODUCT(F29:AU29,$F$83:$AU$83)+'9'!AV29)</f>
        <v>0</v>
      </c>
      <c r="AW29" s="518"/>
      <c r="AX29" s="518">
        <f>IF(MAX($F$12:$AU$14)&gt;5,0,SUMPRODUCT(F29:AU29,$F$84:$AU$84)+'9'!AX29)</f>
        <v>0</v>
      </c>
      <c r="AY29" s="518"/>
      <c r="AZ29" s="518">
        <f>IF(MAX($F$12:$AU$14)&gt;5,0,SUMPRODUCT(F29:AU29,$F$85:$AU$85)+'9'!AZ29)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IF(MAX($F$12:$AU$14)&gt;5,0,SUMPRODUCT(F31:AU31,$F$83:$AU$83)+'9'!AV31)</f>
        <v>0</v>
      </c>
      <c r="AW31" s="353"/>
      <c r="AX31" s="351">
        <f>IF(MAX($F$12:$AU$14)&gt;5,0,SUMPRODUCT(F31:AU31,$F$84:$AU$84)+'9'!AX31)</f>
        <v>0</v>
      </c>
      <c r="AY31" s="351"/>
      <c r="AZ31" s="566">
        <f>IF(MAX($F$12:$AU$14)&gt;5,0,SUMPRODUCT(F31:AU31,$F$85:$AU$85)+'9'!AZ31)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IF(MAX($F$12:$AU$14)&gt;5,0,SUMPRODUCT(F32:AU32,$F$83:$AU$83)+'9'!AV32)</f>
        <v>0</v>
      </c>
      <c r="AW32" s="321"/>
      <c r="AX32" s="319">
        <f>IF(MAX($F$12:$AU$14)&gt;5,0,SUMPRODUCT(F32:AU32,$F$84:$AU$84)+'9'!AX32)</f>
        <v>0</v>
      </c>
      <c r="AY32" s="319"/>
      <c r="AZ32" s="320">
        <f>IF(MAX($F$12:$AU$14)&gt;5,0,SUMPRODUCT(F32:AU32,$F$85:$AU$85)+'9'!AZ32)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IF(MAX($F$12:$AU$14)&gt;5,0,SUMPRODUCT(F33:AU33,$F$83:$AU$83)+'9'!AV33)</f>
        <v>0</v>
      </c>
      <c r="AW33" s="321"/>
      <c r="AX33" s="319">
        <f>IF(MAX($F$12:$AU$14)&gt;5,0,SUMPRODUCT(F33:AU33,$F$84:$AU$84)+'9'!AX33)</f>
        <v>0</v>
      </c>
      <c r="AY33" s="319"/>
      <c r="AZ33" s="320">
        <f>IF(MAX($F$12:$AU$14)&gt;5,0,SUMPRODUCT(F33:AU33,$F$85:$AU$85)+'9'!AZ33)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IF(MAX($F$12:$AU$14)&gt;5,0,SUMPRODUCT(F34:AU34,$F$83:$AU$83)+'9'!AV34)</f>
        <v>0</v>
      </c>
      <c r="AW34" s="321"/>
      <c r="AX34" s="319">
        <f>IF(MAX($F$12:$AU$14)&gt;5,0,SUMPRODUCT(F34:AU34,$F$84:$AU$84)+'9'!AX34)</f>
        <v>0</v>
      </c>
      <c r="AY34" s="319"/>
      <c r="AZ34" s="320">
        <f>IF(MAX($F$12:$AU$14)&gt;5,0,SUMPRODUCT(F34:AU34,$F$85:$AU$85)+'9'!AZ34)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IF(MAX($F$12:$AU$14)&gt;5,0,SUMPRODUCT(F35:AU35,$F$83:$AU$83)+'9'!AV35)</f>
        <v>0</v>
      </c>
      <c r="AW35" s="321"/>
      <c r="AX35" s="319">
        <f>IF(MAX($F$12:$AU$14)&gt;5,0,SUMPRODUCT(F35:AU35,$F$84:$AU$84)+'9'!AX35)</f>
        <v>0</v>
      </c>
      <c r="AY35" s="319"/>
      <c r="AZ35" s="320">
        <f>IF(MAX($F$12:$AU$14)&gt;5,0,SUMPRODUCT(F35:AU35,$F$85:$AU$85)+'9'!AZ35)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IF(MAX($F$12:$AU$14)&gt;5,0,SUMPRODUCT(F36:AU36,$F$83:$AU$83)+'9'!AV36)</f>
        <v>0</v>
      </c>
      <c r="AW36" s="321"/>
      <c r="AX36" s="319">
        <f>IF(MAX($F$12:$AU$14)&gt;5,0,SUMPRODUCT(F36:AU36,$F$84:$AU$84)+'9'!AX36)</f>
        <v>0</v>
      </c>
      <c r="AY36" s="319"/>
      <c r="AZ36" s="320">
        <f>IF(MAX($F$12:$AU$14)&gt;5,0,SUMPRODUCT(F36:AU36,$F$85:$AU$85)+'9'!AZ36)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IF(MAX($F$12:$AU$14)&gt;5,0,SUMPRODUCT(F37:AU37,$F$83:$AU$83)+'9'!AV37)</f>
        <v>0</v>
      </c>
      <c r="AW37" s="321"/>
      <c r="AX37" s="319">
        <f>IF(MAX($F$12:$AU$14)&gt;5,0,SUMPRODUCT(F37:AU37,$F$84:$AU$84)+'9'!AX37)</f>
        <v>0</v>
      </c>
      <c r="AY37" s="319"/>
      <c r="AZ37" s="320">
        <f>IF(MAX($F$12:$AU$14)&gt;5,0,SUMPRODUCT(F37:AU37,$F$85:$AU$85)+'9'!AZ37)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IF(MAX($F$12:$AU$14)&gt;5,0,SUMPRODUCT(F38:AU38,$F$83:$AU$83)+'9'!AV38)</f>
        <v>0</v>
      </c>
      <c r="AW38" s="321"/>
      <c r="AX38" s="319">
        <f>IF(MAX($F$12:$AU$14)&gt;5,0,SUMPRODUCT(F38:AU38,$F$84:$AU$84)+'9'!AX38)</f>
        <v>0</v>
      </c>
      <c r="AY38" s="319"/>
      <c r="AZ38" s="320">
        <f>IF(MAX($F$12:$AU$14)&gt;5,0,SUMPRODUCT(F38:AU38,$F$85:$AU$85)+'9'!AZ38)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IF(MAX($F$12:$AU$14)&gt;5,0,SUMPRODUCT(F39:AU39,$F$83:$AU$83)+'9'!AV39)</f>
        <v>0</v>
      </c>
      <c r="AW39" s="321"/>
      <c r="AX39" s="319">
        <f>IF(MAX($F$12:$AU$14)&gt;5,0,SUMPRODUCT(F39:AU39,$F$84:$AU$84)+'9'!AX39)</f>
        <v>0</v>
      </c>
      <c r="AY39" s="319"/>
      <c r="AZ39" s="320">
        <f>IF(MAX($F$12:$AU$14)&gt;5,0,SUMPRODUCT(F39:AU39,$F$85:$AU$85)+'9'!AZ39)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IF(MAX($F$12:$AU$14)&gt;5,0,SUMPRODUCT(F40:AU40,$F$83:$AU$83)+'9'!AV40)</f>
        <v>0</v>
      </c>
      <c r="AW40" s="321"/>
      <c r="AX40" s="319">
        <f>IF(MAX($F$12:$AU$14)&gt;5,0,SUMPRODUCT(F40:AU40,$F$84:$AU$84)+'9'!AX40)</f>
        <v>0</v>
      </c>
      <c r="AY40" s="319"/>
      <c r="AZ40" s="320">
        <f>IF(MAX($F$12:$AU$14)&gt;5,0,SUMPRODUCT(F40:AU40,$F$85:$AU$85)+'9'!AZ40)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IF(MAX($F$12:$AU$14)&gt;5,0,SUMPRODUCT(F41:AU41,$F$83:$AU$83)+'9'!AV41)</f>
        <v>0</v>
      </c>
      <c r="AW41" s="321"/>
      <c r="AX41" s="319">
        <f>IF(MAX($F$12:$AU$14)&gt;5,0,SUMPRODUCT(F41:AU41,$F$84:$AU$84)+'9'!AX41)</f>
        <v>0</v>
      </c>
      <c r="AY41" s="319"/>
      <c r="AZ41" s="320">
        <f>IF(MAX($F$12:$AU$14)&gt;5,0,SUMPRODUCT(F41:AU41,$F$85:$AU$85)+'9'!AZ41)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IF(MAX($F$12:$AU$14)&gt;5,0,SUMPRODUCT(F42:AU42,$F$83:$AU$83)+'9'!AV42)</f>
        <v>0</v>
      </c>
      <c r="AW42" s="321"/>
      <c r="AX42" s="319">
        <f>IF(MAX($F$12:$AU$14)&gt;5,0,SUMPRODUCT(F42:AU42,$F$84:$AU$84)+'9'!AX42)</f>
        <v>0</v>
      </c>
      <c r="AY42" s="319"/>
      <c r="AZ42" s="320">
        <f>IF(MAX($F$12:$AU$14)&gt;5,0,SUMPRODUCT(F42:AU42,$F$85:$AU$85)+'9'!AZ42)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IF(MAX($F$12:$AU$14)&gt;5,0,SUMPRODUCT(F43:AU43,$F$83:$AU$83)+'9'!AV43)</f>
        <v>0</v>
      </c>
      <c r="AW43" s="321"/>
      <c r="AX43" s="319">
        <f>IF(MAX($F$12:$AU$14)&gt;5,0,SUMPRODUCT(F43:AU43,$F$84:$AU$84)+'9'!AX43)</f>
        <v>0</v>
      </c>
      <c r="AY43" s="319"/>
      <c r="AZ43" s="320">
        <f>IF(MAX($F$12:$AU$14)&gt;5,0,SUMPRODUCT(F43:AU43,$F$85:$AU$85)+'9'!AZ43)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IF(MAX($F$12:$AU$14)&gt;5,0,SUMPRODUCT(F44:AU44,$F$83:$AU$83)+'9'!AV44)</f>
        <v>0</v>
      </c>
      <c r="AW44" s="321"/>
      <c r="AX44" s="319">
        <f>IF(MAX($F$12:$AU$14)&gt;5,0,SUMPRODUCT(F44:AU44,$F$84:$AU$84)+'9'!AX44)</f>
        <v>0</v>
      </c>
      <c r="AY44" s="319"/>
      <c r="AZ44" s="320">
        <f>IF(MAX($F$12:$AU$14)&gt;5,0,SUMPRODUCT(F44:AU44,$F$85:$AU$85)+'9'!AZ44)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IF(MAX($F$12:$AU$14)&gt;5,0,SUMPRODUCT(F45:AU45,$F$83:$AU$83)+'9'!AV45)</f>
        <v>0</v>
      </c>
      <c r="AW45" s="321"/>
      <c r="AX45" s="319">
        <f>IF(MAX($F$12:$AU$14)&gt;5,0,SUMPRODUCT(F45:AU45,$F$84:$AU$84)+'9'!AX45)</f>
        <v>0</v>
      </c>
      <c r="AY45" s="319"/>
      <c r="AZ45" s="320">
        <f>IF(MAX($F$12:$AU$14)&gt;5,0,SUMPRODUCT(F45:AU45,$F$85:$AU$85)+'9'!AZ45)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IF(MAX($F$12:$AU$14)&gt;5,0,SUMPRODUCT(F46:AU46,$F$83:$AU$83)+'9'!AV46)</f>
        <v>0</v>
      </c>
      <c r="AW46" s="321"/>
      <c r="AX46" s="319">
        <f>IF(MAX($F$12:$AU$14)&gt;5,0,SUMPRODUCT(F46:AU46,$F$84:$AU$84)+'9'!AX46)</f>
        <v>0</v>
      </c>
      <c r="AY46" s="319"/>
      <c r="AZ46" s="320">
        <f>IF(MAX($F$12:$AU$14)&gt;5,0,SUMPRODUCT(F46:AU46,$F$85:$AU$85)+'9'!AZ46)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IF(MAX($F$12:$AU$14)&gt;5,0,SUMPRODUCT(F47:AU47,$F$83:$AU$83)+'9'!AV47)</f>
        <v>0</v>
      </c>
      <c r="AW47" s="321"/>
      <c r="AX47" s="319">
        <f>IF(MAX($F$12:$AU$14)&gt;5,0,SUMPRODUCT(F47:AU47,$F$84:$AU$84)+'9'!AX47)</f>
        <v>0</v>
      </c>
      <c r="AY47" s="319"/>
      <c r="AZ47" s="320">
        <f>IF(MAX($F$12:$AU$14)&gt;5,0,SUMPRODUCT(F47:AU47,$F$85:$AU$85)+'9'!AZ47)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IF(MAX($F$12:$AU$14)&gt;5,0,SUMPRODUCT(F48:AU48,$F$83:$AU$83)+'9'!AV48)</f>
        <v>0</v>
      </c>
      <c r="AW48" s="321"/>
      <c r="AX48" s="319">
        <f>IF(MAX($F$12:$AU$14)&gt;5,0,SUMPRODUCT(F48:AU48,$F$84:$AU$84)+'9'!AX48)</f>
        <v>0</v>
      </c>
      <c r="AY48" s="319"/>
      <c r="AZ48" s="320">
        <f>IF(MAX($F$12:$AU$14)&gt;5,0,SUMPRODUCT(F48:AU48,$F$85:$AU$85)+'9'!AZ48)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IF(MAX($F$12:$AU$14)&gt;5,0,SUMPRODUCT(F49:AU49,$F$83:$AU$83)+'9'!AV49)</f>
        <v>0</v>
      </c>
      <c r="AW49" s="321"/>
      <c r="AX49" s="319">
        <f>IF(MAX($F$12:$AU$14)&gt;5,0,SUMPRODUCT(F49:AU49,$F$84:$AU$84)+'9'!AX49)</f>
        <v>0</v>
      </c>
      <c r="AY49" s="319"/>
      <c r="AZ49" s="320">
        <f>IF(MAX($F$12:$AU$14)&gt;5,0,SUMPRODUCT(F49:AU49,$F$85:$AU$85)+'9'!AZ49)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IF(MAX($F$12:$AU$14)&gt;5,0,SUMPRODUCT(F50:AU50,$F$83:$AU$83)+'9'!AV50)</f>
        <v>0</v>
      </c>
      <c r="AW50" s="321"/>
      <c r="AX50" s="319">
        <f>IF(MAX($F$12:$AU$14)&gt;5,0,SUMPRODUCT(F50:AU50,$F$84:$AU$84)+'9'!AX50)</f>
        <v>0</v>
      </c>
      <c r="AY50" s="319"/>
      <c r="AZ50" s="320">
        <f>IF(MAX($F$12:$AU$14)&gt;5,0,SUMPRODUCT(F50:AU50,$F$85:$AU$85)+'9'!AZ50)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IF(MAX($F$12:$AU$14)&gt;5,0,SUMPRODUCT(F51:AU51,$F$83:$AU$83)+'9'!AV51)</f>
        <v>0</v>
      </c>
      <c r="AW51" s="321"/>
      <c r="AX51" s="319">
        <f>IF(MAX($F$12:$AU$14)&gt;5,0,SUMPRODUCT(F51:AU51,$F$84:$AU$84)+'9'!AX51)</f>
        <v>0</v>
      </c>
      <c r="AY51" s="319"/>
      <c r="AZ51" s="320">
        <f>IF(MAX($F$12:$AU$14)&gt;5,0,SUMPRODUCT(F51:AU51,$F$85:$AU$85)+'9'!AZ51)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IF(MAX($F$12:$AU$14)&gt;5,0,SUMPRODUCT(F52:AU52,$F$83:$AU$83)+'9'!AV52)</f>
        <v>0</v>
      </c>
      <c r="AW52" s="321"/>
      <c r="AX52" s="319">
        <f>IF(MAX($F$12:$AU$14)&gt;5,0,SUMPRODUCT(F52:AU52,$F$84:$AU$84)+'9'!AX52)</f>
        <v>0</v>
      </c>
      <c r="AY52" s="319"/>
      <c r="AZ52" s="320">
        <f>IF(MAX($F$12:$AU$14)&gt;5,0,SUMPRODUCT(F52:AU52,$F$85:$AU$85)+'9'!AZ52)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IF(MAX($F$12:$AU$14)&gt;5,0,SUMPRODUCT(F53:AU53,$F$83:$AU$83)+'9'!AV53)</f>
        <v>0</v>
      </c>
      <c r="AW53" s="321"/>
      <c r="AX53" s="319">
        <f>IF(MAX($F$12:$AU$14)&gt;5,0,SUMPRODUCT(F53:AU53,$F$84:$AU$84)+'9'!AX53)</f>
        <v>0</v>
      </c>
      <c r="AY53" s="319"/>
      <c r="AZ53" s="320">
        <f>IF(MAX($F$12:$AU$14)&gt;5,0,SUMPRODUCT(F53:AU53,$F$85:$AU$85)+'9'!AZ53)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IF(MAX($F$12:$AU$14)&gt;5,0,SUMPRODUCT(F54:AU54,$F$83:$AU$83)+'9'!AV54)</f>
        <v>0</v>
      </c>
      <c r="AW54" s="321"/>
      <c r="AX54" s="319">
        <f>IF(MAX($F$12:$AU$14)&gt;5,0,SUMPRODUCT(F54:AU54,$F$84:$AU$84)+'9'!AX54)</f>
        <v>0</v>
      </c>
      <c r="AY54" s="319"/>
      <c r="AZ54" s="320">
        <f>IF(MAX($F$12:$AU$14)&gt;5,0,SUMPRODUCT(F54:AU54,$F$85:$AU$85)+'9'!AZ54)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IF(MAX($F$12:$AU$14)&gt;5,0,SUMPRODUCT(F55:AU55,$F$83:$AU$83)+'9'!AV55)</f>
        <v>0</v>
      </c>
      <c r="AW55" s="321"/>
      <c r="AX55" s="319">
        <f>IF(MAX($F$12:$AU$14)&gt;5,0,SUMPRODUCT(F55:AU55,$F$84:$AU$84)+'9'!AX55)</f>
        <v>0</v>
      </c>
      <c r="AY55" s="319"/>
      <c r="AZ55" s="320">
        <f>IF(MAX($F$12:$AU$14)&gt;5,0,SUMPRODUCT(F55:AU55,$F$85:$AU$85)+'9'!AZ55)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IF(MAX($F$12:$AU$14)&gt;5,0,SUMPRODUCT(F56:AU56,$F$83:$AU$83)+'9'!AV56)</f>
        <v>0</v>
      </c>
      <c r="AW56" s="321"/>
      <c r="AX56" s="319">
        <f>IF(MAX($F$12:$AU$14)&gt;5,0,SUMPRODUCT(F56:AU56,$F$84:$AU$84)+'9'!AX56)</f>
        <v>0</v>
      </c>
      <c r="AY56" s="319"/>
      <c r="AZ56" s="320">
        <f>IF(MAX($F$12:$AU$14)&gt;5,0,SUMPRODUCT(F56:AU56,$F$85:$AU$85)+'9'!AZ56)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IF(MAX($F$12:$AU$14)&gt;5,0,SUMPRODUCT(F57:AU57,$F$83:$AU$83)+'9'!AV57)</f>
        <v>0</v>
      </c>
      <c r="AW57" s="321"/>
      <c r="AX57" s="319">
        <f>IF(MAX($F$12:$AU$14)&gt;5,0,SUMPRODUCT(F57:AU57,$F$84:$AU$84)+'9'!AX57)</f>
        <v>0</v>
      </c>
      <c r="AY57" s="319"/>
      <c r="AZ57" s="320">
        <f>IF(MAX($F$12:$AU$14)&gt;5,0,SUMPRODUCT(F57:AU57,$F$85:$AU$85)+'9'!AZ57)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IF(MAX($F$12:$AU$14)&gt;5,0,SUMPRODUCT(F58:AU58,$F$83:$AU$83)+'9'!AV58)</f>
        <v>0</v>
      </c>
      <c r="AW58" s="321"/>
      <c r="AX58" s="319">
        <f>IF(MAX($F$12:$AU$14)&gt;5,0,SUMPRODUCT(F58:AU58,$F$84:$AU$84)+'9'!AX58)</f>
        <v>0</v>
      </c>
      <c r="AY58" s="319"/>
      <c r="AZ58" s="320">
        <f>IF(MAX($F$12:$AU$14)&gt;5,0,SUMPRODUCT(F58:AU58,$F$85:$AU$85)+'9'!AZ58)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IF(MAX($F$12:$AU$14)&gt;5,0,SUMPRODUCT(F59:AU59,$F$83:$AU$83)+'9'!AV59)</f>
        <v>0</v>
      </c>
      <c r="AW59" s="321"/>
      <c r="AX59" s="319">
        <f>IF(MAX($F$12:$AU$14)&gt;5,0,SUMPRODUCT(F59:AU59,$F$84:$AU$84)+'9'!AX59)</f>
        <v>0</v>
      </c>
      <c r="AY59" s="319"/>
      <c r="AZ59" s="320">
        <f>IF(MAX($F$12:$AU$14)&gt;5,0,SUMPRODUCT(F59:AU59,$F$85:$AU$85)+'9'!AZ59)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IF(MAX($F$12:$AU$14)&gt;5,0,SUMPRODUCT(F60:AU60,$F$83:$AU$83)+'9'!AV60)</f>
        <v>0</v>
      </c>
      <c r="AW60" s="321"/>
      <c r="AX60" s="319">
        <f>IF(MAX($F$12:$AU$14)&gt;5,0,SUMPRODUCT(F60:AU60,$F$84:$AU$84)+'9'!AX60)</f>
        <v>0</v>
      </c>
      <c r="AY60" s="319"/>
      <c r="AZ60" s="320">
        <f>IF(MAX($F$12:$AU$14)&gt;5,0,SUMPRODUCT(F60:AU60,$F$85:$AU$85)+'9'!AZ60)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IF(MAX($F$12:$AU$14)&gt;5,0,SUMPRODUCT(F61:AU61,$F$83:$AU$83)+'9'!AV61)</f>
        <v>0</v>
      </c>
      <c r="AW61" s="321"/>
      <c r="AX61" s="319">
        <f>IF(MAX($F$12:$AU$14)&gt;5,0,SUMPRODUCT(F61:AU61,$F$84:$AU$84)+'9'!AX61)</f>
        <v>0</v>
      </c>
      <c r="AY61" s="319"/>
      <c r="AZ61" s="320">
        <f>IF(MAX($F$12:$AU$14)&gt;5,0,SUMPRODUCT(F61:AU61,$F$85:$AU$85)+'9'!AZ61)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IF(MAX($F$12:$AU$14)&gt;5,0,SUMPRODUCT(F62:AU62,$F$83:$AU$83)+'9'!AV62)</f>
        <v>0</v>
      </c>
      <c r="AW62" s="321"/>
      <c r="AX62" s="319">
        <f>IF(MAX($F$12:$AU$14)&gt;5,0,SUMPRODUCT(F62:AU62,$F$84:$AU$84)+'9'!AX62)</f>
        <v>0</v>
      </c>
      <c r="AY62" s="319"/>
      <c r="AZ62" s="320">
        <f>IF(MAX($F$12:$AU$14)&gt;5,0,SUMPRODUCT(F62:AU62,$F$85:$AU$85)+'9'!AZ62)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IF(MAX($F$12:$AU$14)&gt;5,0,SUMPRODUCT(F63:AU63,$F$83:$AU$83)+'9'!AV63)</f>
        <v>0</v>
      </c>
      <c r="AW63" s="321"/>
      <c r="AX63" s="319">
        <f>IF(MAX($F$12:$AU$14)&gt;5,0,SUMPRODUCT(F63:AU63,$F$84:$AU$84)+'9'!AX63)</f>
        <v>0</v>
      </c>
      <c r="AY63" s="319"/>
      <c r="AZ63" s="320">
        <f>IF(MAX($F$12:$AU$14)&gt;5,0,SUMPRODUCT(F63:AU63,$F$85:$AU$85)+'9'!AZ63)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IF(MAX($F$12:$AU$14)&gt;5,0,SUMPRODUCT(F64:AU64,$F$83:$AU$83)+'9'!AV64)</f>
        <v>0</v>
      </c>
      <c r="AW64" s="321"/>
      <c r="AX64" s="319">
        <f>IF(MAX($F$12:$AU$14)&gt;5,0,SUMPRODUCT(F64:AU64,$F$84:$AU$84)+'9'!AX64)</f>
        <v>0</v>
      </c>
      <c r="AY64" s="319"/>
      <c r="AZ64" s="320">
        <f>IF(MAX($F$12:$AU$14)&gt;5,0,SUMPRODUCT(F64:AU64,$F$85:$AU$85)+'9'!AZ64)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IF(MAX($F$12:$AU$14)&gt;5,0,SUMPRODUCT(F65:AU65,$F$83:$AU$83)+'9'!AV65)</f>
        <v>0</v>
      </c>
      <c r="AW65" s="321"/>
      <c r="AX65" s="319">
        <f>IF(MAX($F$12:$AU$14)&gt;5,0,SUMPRODUCT(F65:AU65,$F$84:$AU$84)+'9'!AX65)</f>
        <v>0</v>
      </c>
      <c r="AY65" s="319"/>
      <c r="AZ65" s="320">
        <f>IF(MAX($F$12:$AU$14)&gt;5,0,SUMPRODUCT(F65:AU65,$F$85:$AU$85)+'9'!AZ65)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IF(MAX($F$12:$AU$14)&gt;5,0,SUMPRODUCT(F66:AU66,$F$83:$AU$83)+'9'!AV66)</f>
        <v>0</v>
      </c>
      <c r="AW66" s="321"/>
      <c r="AX66" s="319">
        <f>IF(MAX($F$12:$AU$14)&gt;5,0,SUMPRODUCT(F66:AU66,$F$84:$AU$84)+'9'!AX66)</f>
        <v>0</v>
      </c>
      <c r="AY66" s="319"/>
      <c r="AZ66" s="320">
        <f>IF(MAX($F$12:$AU$14)&gt;5,0,SUMPRODUCT(F66:AU66,$F$85:$AU$85)+'9'!AZ66)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IF(MAX($F$12:$AU$14)&gt;5,0,SUMPRODUCT(F67:AU67,$F$83:$AU$83)+'9'!AV67)</f>
        <v>0</v>
      </c>
      <c r="AW67" s="321"/>
      <c r="AX67" s="319">
        <f>IF(MAX($F$12:$AU$14)&gt;5,0,SUMPRODUCT(F67:AU67,$F$84:$AU$84)+'9'!AX67)</f>
        <v>0</v>
      </c>
      <c r="AY67" s="319"/>
      <c r="AZ67" s="320">
        <f>IF(MAX($F$12:$AU$14)&gt;5,0,SUMPRODUCT(F67:AU67,$F$85:$AU$85)+'9'!AZ67)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IF(MAX($F$12:$AU$14)&gt;5,0,SUMPRODUCT(F68:AU68,$F$83:$AU$83)+'9'!AV68)</f>
        <v>0</v>
      </c>
      <c r="AW68" s="321"/>
      <c r="AX68" s="319">
        <f>IF(MAX($F$12:$AU$14)&gt;5,0,SUMPRODUCT(F68:AU68,$F$84:$AU$84)+'9'!AX68)</f>
        <v>0</v>
      </c>
      <c r="AY68" s="319"/>
      <c r="AZ68" s="320">
        <f>IF(MAX($F$12:$AU$14)&gt;5,0,SUMPRODUCT(F68:AU68,$F$85:$AU$85)+'9'!AZ68)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IF(MAX($F$12:$AU$14)&gt;5,0,SUMPRODUCT(F69:AU69,$F$83:$AU$83)+'9'!AV69)</f>
        <v>0</v>
      </c>
      <c r="AW69" s="321"/>
      <c r="AX69" s="319">
        <f>IF(MAX($F$12:$AU$14)&gt;5,0,SUMPRODUCT(F69:AU69,$F$84:$AU$84)+'9'!AX69)</f>
        <v>0</v>
      </c>
      <c r="AY69" s="319"/>
      <c r="AZ69" s="320">
        <f>IF(MAX($F$12:$AU$14)&gt;5,0,SUMPRODUCT(F69:AU69,$F$85:$AU$85)+'9'!AZ69)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IF(MAX($F$12:$AU$14)&gt;5,0,SUMPRODUCT(F70:AU70,$F$83:$AU$83)+'9'!AV70)</f>
        <v>0</v>
      </c>
      <c r="AW70" s="321"/>
      <c r="AX70" s="319">
        <f>IF(MAX($F$12:$AU$14)&gt;5,0,SUMPRODUCT(F70:AU70,$F$84:$AU$84)+'9'!AX70)</f>
        <v>0</v>
      </c>
      <c r="AY70" s="319"/>
      <c r="AZ70" s="320">
        <f>IF(MAX($F$12:$AU$14)&gt;5,0,SUMPRODUCT(F70:AU70,$F$85:$AU$85)+'9'!AZ70)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IF(MAX($F$12:$AU$14)&gt;5,0,SUMPRODUCT(F71:AU71,$F$83:$AU$83)+'9'!AV71)</f>
        <v>0</v>
      </c>
      <c r="AW71" s="321"/>
      <c r="AX71" s="319">
        <f>IF(MAX($F$12:$AU$14)&gt;5,0,SUMPRODUCT(F71:AU71,$F$84:$AU$84)+'9'!AX71)</f>
        <v>0</v>
      </c>
      <c r="AY71" s="319"/>
      <c r="AZ71" s="320">
        <f>IF(MAX($F$12:$AU$14)&gt;5,0,SUMPRODUCT(F71:AU71,$F$85:$AU$85)+'9'!AZ71)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IF(MAX($F$12:$AU$14)&gt;5,0,SUMPRODUCT(F72:AU72,$F$83:$AU$83)+'9'!AV72)</f>
        <v>0</v>
      </c>
      <c r="AW72" s="321"/>
      <c r="AX72" s="319">
        <f>IF(MAX($F$12:$AU$14)&gt;5,0,SUMPRODUCT(F72:AU72,$F$84:$AU$84)+'9'!AX72)</f>
        <v>0</v>
      </c>
      <c r="AY72" s="319"/>
      <c r="AZ72" s="320">
        <f>IF(MAX($F$12:$AU$14)&gt;5,0,SUMPRODUCT(F72:AU72,$F$85:$AU$85)+'9'!AZ72)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IF(MAX($F$12:$AU$14)&gt;5,0,SUMPRODUCT(F73:AU73,$F$83:$AU$83)+'9'!AV73)</f>
        <v>0</v>
      </c>
      <c r="AW73" s="321"/>
      <c r="AX73" s="319">
        <f>IF(MAX($F$12:$AU$14)&gt;5,0,SUMPRODUCT(F73:AU73,$F$84:$AU$84)+'9'!AX73)</f>
        <v>0</v>
      </c>
      <c r="AY73" s="319"/>
      <c r="AZ73" s="320">
        <f>IF(MAX($F$12:$AU$14)&gt;5,0,SUMPRODUCT(F73:AU73,$F$85:$AU$85)+'9'!AZ73)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IF(MAX($F$12:$AU$14)&gt;5,0,SUMPRODUCT(F74:AU74,$F$83:$AU$83)+'9'!AV74)</f>
        <v>0</v>
      </c>
      <c r="AW74" s="321"/>
      <c r="AX74" s="319">
        <f>IF(MAX($F$12:$AU$14)&gt;5,0,SUMPRODUCT(F74:AU74,$F$84:$AU$84)+'9'!AX74)</f>
        <v>0</v>
      </c>
      <c r="AY74" s="319"/>
      <c r="AZ74" s="320">
        <f>IF(MAX($F$12:$AU$14)&gt;5,0,SUMPRODUCT(F74:AU74,$F$85:$AU$85)+'9'!AZ74)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IF(MAX($F$12:$AU$14)&gt;5,0,SUMPRODUCT(F75:AU75,$F$83:$AU$83)+'9'!AV75)</f>
        <v>0</v>
      </c>
      <c r="AW75" s="321"/>
      <c r="AX75" s="319">
        <f>IF(MAX($F$12:$AU$14)&gt;5,0,SUMPRODUCT(F75:AU75,$F$84:$AU$84)+'9'!AX75)</f>
        <v>0</v>
      </c>
      <c r="AY75" s="319"/>
      <c r="AZ75" s="320">
        <f>IF(MAX($F$12:$AU$14)&gt;5,0,SUMPRODUCT(F75:AU75,$F$85:$AU$85)+'9'!AZ75)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IF(MAX($F$12:$AU$14)&gt;5,0,SUMPRODUCT(F76:AU76,$F$83:$AU$83)+'9'!AV76)</f>
        <v>0</v>
      </c>
      <c r="AW76" s="321"/>
      <c r="AX76" s="319">
        <f>IF(MAX($F$12:$AU$14)&gt;5,0,SUMPRODUCT(F76:AU76,$F$84:$AU$84)+'9'!AX76)</f>
        <v>0</v>
      </c>
      <c r="AY76" s="319"/>
      <c r="AZ76" s="320">
        <f>IF(MAX($F$12:$AU$14)&gt;5,0,SUMPRODUCT(F76:AU76,$F$85:$AU$85)+'9'!AZ76)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IF(MAX($F$12:$AU$14)&gt;5,0,SUMPRODUCT(F77:AU77,$F$83:$AU$83)+'9'!AV77)</f>
        <v>0</v>
      </c>
      <c r="AW77" s="321"/>
      <c r="AX77" s="319">
        <f>IF(MAX($F$12:$AU$14)&gt;5,0,SUMPRODUCT(F77:AU77,$F$84:$AU$84)+'9'!AX77)</f>
        <v>0</v>
      </c>
      <c r="AY77" s="319"/>
      <c r="AZ77" s="320">
        <f>IF(MAX($F$12:$AU$14)&gt;5,0,SUMPRODUCT(F77:AU77,$F$85:$AU$85)+'9'!AZ77)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IF(MAX($F$12:$AU$14)&gt;5,0,SUMPRODUCT(F78:AU78,$F$83:$AU$83)+'9'!AV78)</f>
        <v>0</v>
      </c>
      <c r="AW78" s="552"/>
      <c r="AX78" s="518">
        <f>IF(MAX($F$12:$AU$14)&gt;5,0,SUMPRODUCT(F78:AU78,$F$84:$AU$84)+'9'!AX78)</f>
        <v>0</v>
      </c>
      <c r="AY78" s="518"/>
      <c r="AZ78" s="561">
        <f>IF(MAX($F$12:$AU$14)&gt;5,0,SUMPRODUCT(F78:AU78,$F$85:$AU$85)+'9'!AZ78)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30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A4">
      <selection activeCell="P15" sqref="P15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BB73:BC73"/>
    <mergeCell ref="BB74:BC74"/>
    <mergeCell ref="BB75:BC75"/>
    <mergeCell ref="BB76:BC76"/>
    <mergeCell ref="AZ75:BA75"/>
    <mergeCell ref="AZ35:BA35"/>
    <mergeCell ref="AZ36:BA36"/>
    <mergeCell ref="AZ37:BA37"/>
    <mergeCell ref="AZ38:BA38"/>
    <mergeCell ref="BB47:BC47"/>
    <mergeCell ref="BB48:BC48"/>
    <mergeCell ref="BB41:BC41"/>
    <mergeCell ref="BB42:BC42"/>
    <mergeCell ref="BB39:BC39"/>
    <mergeCell ref="BB40:BC40"/>
    <mergeCell ref="BB53:BC53"/>
    <mergeCell ref="BB46:BC46"/>
    <mergeCell ref="BB49:BC49"/>
    <mergeCell ref="BB50:BC50"/>
    <mergeCell ref="BB51:BC51"/>
    <mergeCell ref="BB52:BC52"/>
    <mergeCell ref="BB44:BC44"/>
    <mergeCell ref="BB45:BC45"/>
    <mergeCell ref="BB57:BC57"/>
    <mergeCell ref="AZ78:BA78"/>
    <mergeCell ref="AZ71:BA71"/>
    <mergeCell ref="AZ72:BA72"/>
    <mergeCell ref="AZ73:BA73"/>
    <mergeCell ref="AZ74:BA74"/>
    <mergeCell ref="AV79:BI79"/>
    <mergeCell ref="BB77:BC77"/>
    <mergeCell ref="BB78:BC78"/>
    <mergeCell ref="BB71:BC71"/>
    <mergeCell ref="BB72:BC72"/>
    <mergeCell ref="AX77:AY77"/>
    <mergeCell ref="AX78:AY78"/>
    <mergeCell ref="AV72:AW72"/>
    <mergeCell ref="BD9:BI78"/>
    <mergeCell ref="AV75:AW75"/>
    <mergeCell ref="AV76:AW76"/>
    <mergeCell ref="AV77:AW77"/>
    <mergeCell ref="AV78:AW78"/>
    <mergeCell ref="AZ16:BA16"/>
    <mergeCell ref="AX16:AY16"/>
    <mergeCell ref="AV15:BC15"/>
    <mergeCell ref="AV16:AW16"/>
    <mergeCell ref="AZ12:BA12"/>
    <mergeCell ref="AZ13:BA13"/>
    <mergeCell ref="AZ77:BA77"/>
    <mergeCell ref="AX53:AY53"/>
    <mergeCell ref="AV73:AW73"/>
    <mergeCell ref="AZ33:BA33"/>
    <mergeCell ref="AZ34:BA34"/>
    <mergeCell ref="AX75:AY75"/>
    <mergeCell ref="AX76:AY76"/>
    <mergeCell ref="AX35:AY35"/>
    <mergeCell ref="AX71:AY71"/>
    <mergeCell ref="AX72:AY72"/>
    <mergeCell ref="AX73:AY73"/>
    <mergeCell ref="AX74:AY74"/>
    <mergeCell ref="AX43:AY43"/>
    <mergeCell ref="AX44:AY44"/>
    <mergeCell ref="AX45:AY45"/>
    <mergeCell ref="AX46:AY46"/>
    <mergeCell ref="AV38:AW38"/>
    <mergeCell ref="AV74:AW74"/>
    <mergeCell ref="AV71:AW71"/>
    <mergeCell ref="AZ52:BA52"/>
    <mergeCell ref="AV51:AW51"/>
    <mergeCell ref="AV39:AW39"/>
    <mergeCell ref="AV40:AW40"/>
    <mergeCell ref="AX39:AY39"/>
    <mergeCell ref="AZ76:BA76"/>
    <mergeCell ref="AZ39:BA39"/>
    <mergeCell ref="AZ40:BA40"/>
    <mergeCell ref="AZ41:BA41"/>
    <mergeCell ref="AX31:AY31"/>
    <mergeCell ref="AX32:AY32"/>
    <mergeCell ref="AZ45:BA45"/>
    <mergeCell ref="AX48:AY48"/>
    <mergeCell ref="AZ48:BA48"/>
    <mergeCell ref="AZ46:BA46"/>
    <mergeCell ref="AV43:AW43"/>
    <mergeCell ref="AV44:AW44"/>
    <mergeCell ref="AV41:AW41"/>
    <mergeCell ref="AV42:AW42"/>
    <mergeCell ref="AZ31:BA31"/>
    <mergeCell ref="AZ32:BA32"/>
    <mergeCell ref="AX28:AY28"/>
    <mergeCell ref="AZ44:BA44"/>
    <mergeCell ref="AX40:AY40"/>
    <mergeCell ref="AX41:AY41"/>
    <mergeCell ref="AX42:AY42"/>
    <mergeCell ref="AX36:AY36"/>
    <mergeCell ref="AX37:AY37"/>
    <mergeCell ref="AX38:AY38"/>
    <mergeCell ref="AV28:AW28"/>
    <mergeCell ref="AX29:AY29"/>
    <mergeCell ref="AV36:AW36"/>
    <mergeCell ref="AV37:AW37"/>
    <mergeCell ref="AX18:AY18"/>
    <mergeCell ref="AV17:AW17"/>
    <mergeCell ref="AV18:AW18"/>
    <mergeCell ref="AV22:AW22"/>
    <mergeCell ref="AV33:AW33"/>
    <mergeCell ref="AV34:AW34"/>
    <mergeCell ref="AV31:AW31"/>
    <mergeCell ref="AX33:AY33"/>
    <mergeCell ref="AX34:AY34"/>
    <mergeCell ref="A30:BC30"/>
    <mergeCell ref="BB31:BC31"/>
    <mergeCell ref="BB35:BC35"/>
    <mergeCell ref="BB32:BC32"/>
    <mergeCell ref="AV29:AW29"/>
    <mergeCell ref="AV32:AW32"/>
    <mergeCell ref="BB18:BC18"/>
    <mergeCell ref="AV35:AW35"/>
    <mergeCell ref="AV25:AW25"/>
    <mergeCell ref="AX24:AY24"/>
    <mergeCell ref="AX25:AY25"/>
    <mergeCell ref="AX27:AY27"/>
    <mergeCell ref="AZ17:BA17"/>
    <mergeCell ref="BB17:BC17"/>
    <mergeCell ref="AZ27:BA27"/>
    <mergeCell ref="AV27:AW27"/>
    <mergeCell ref="AZ18:BA18"/>
    <mergeCell ref="BB19:BC19"/>
    <mergeCell ref="AV24:AW24"/>
    <mergeCell ref="BB20:BC20"/>
    <mergeCell ref="BB21:BC21"/>
    <mergeCell ref="BB22:BC22"/>
    <mergeCell ref="BB23:BC23"/>
    <mergeCell ref="AV26:AW26"/>
    <mergeCell ref="AX26:AY26"/>
    <mergeCell ref="AX17:AY17"/>
    <mergeCell ref="BB29:BC29"/>
    <mergeCell ref="BB26:BC26"/>
    <mergeCell ref="BB24:BC24"/>
    <mergeCell ref="BB25:BC25"/>
    <mergeCell ref="AZ25:BA25"/>
    <mergeCell ref="BB27:BC27"/>
    <mergeCell ref="BB28:BC28"/>
    <mergeCell ref="AZ28:BA28"/>
    <mergeCell ref="AZ24:BA24"/>
    <mergeCell ref="AZ26:BA26"/>
    <mergeCell ref="AZ29:BA29"/>
    <mergeCell ref="A6:A7"/>
    <mergeCell ref="A15:A16"/>
    <mergeCell ref="B15:B16"/>
    <mergeCell ref="B11:E11"/>
    <mergeCell ref="B10:E10"/>
    <mergeCell ref="E15:E16"/>
    <mergeCell ref="C15:C16"/>
    <mergeCell ref="B9:E9"/>
    <mergeCell ref="D15:D16"/>
    <mergeCell ref="A10:A11"/>
    <mergeCell ref="B12:E14"/>
    <mergeCell ref="BB14:BC14"/>
    <mergeCell ref="BB13:BC13"/>
    <mergeCell ref="AZ14:BA14"/>
    <mergeCell ref="AZ11:BC11"/>
    <mergeCell ref="AV9:BC10"/>
    <mergeCell ref="AV11:AY11"/>
    <mergeCell ref="F15:AU16"/>
    <mergeCell ref="BB12:BC12"/>
    <mergeCell ref="BB16:BC16"/>
    <mergeCell ref="BB65:BC65"/>
    <mergeCell ref="BB66:BC66"/>
    <mergeCell ref="BB33:BC33"/>
    <mergeCell ref="BB34:BC34"/>
    <mergeCell ref="BB43:BC43"/>
    <mergeCell ref="BB36:BC36"/>
    <mergeCell ref="BB37:BC37"/>
    <mergeCell ref="BB38:BC38"/>
    <mergeCell ref="BB54:BC54"/>
    <mergeCell ref="BB55:BC55"/>
    <mergeCell ref="BB56:BC56"/>
    <mergeCell ref="AZ42:BA42"/>
    <mergeCell ref="AZ43:BA43"/>
    <mergeCell ref="BB58:BC58"/>
    <mergeCell ref="BB59:BC59"/>
    <mergeCell ref="BB60:BC60"/>
    <mergeCell ref="BB61:BC61"/>
    <mergeCell ref="BB62:BC62"/>
    <mergeCell ref="BB63:BC63"/>
    <mergeCell ref="BB64:BC64"/>
    <mergeCell ref="AV53:AW53"/>
    <mergeCell ref="AZ53:BA53"/>
    <mergeCell ref="BB67:BC67"/>
    <mergeCell ref="BB68:BC68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V21:AW21"/>
    <mergeCell ref="AX21:AY21"/>
    <mergeCell ref="AX22:AY22"/>
    <mergeCell ref="AZ22:BA22"/>
    <mergeCell ref="AV23:AW23"/>
    <mergeCell ref="AX23:AY23"/>
    <mergeCell ref="AZ23:BA23"/>
    <mergeCell ref="AZ21:BA21"/>
    <mergeCell ref="AX49:AY49"/>
    <mergeCell ref="AZ49:BA49"/>
    <mergeCell ref="AX47:AY47"/>
    <mergeCell ref="AZ47:BA47"/>
    <mergeCell ref="AV45:AW45"/>
    <mergeCell ref="AV46:AW46"/>
    <mergeCell ref="AV47:AW47"/>
    <mergeCell ref="AV49:AW49"/>
    <mergeCell ref="AV48:AW48"/>
    <mergeCell ref="AV56:AW56"/>
    <mergeCell ref="AX56:AY56"/>
    <mergeCell ref="AZ56:BA56"/>
    <mergeCell ref="AV57:AW57"/>
    <mergeCell ref="AX57:AY57"/>
    <mergeCell ref="AZ57:BA57"/>
    <mergeCell ref="AV54:AW54"/>
    <mergeCell ref="AX54:AY54"/>
    <mergeCell ref="AZ54:BA54"/>
    <mergeCell ref="AV55:AW55"/>
    <mergeCell ref="AX55:AY55"/>
    <mergeCell ref="AZ55:BA55"/>
    <mergeCell ref="AV50:AW50"/>
    <mergeCell ref="AX50:AY50"/>
    <mergeCell ref="AZ50:BA50"/>
    <mergeCell ref="AX51:AY51"/>
    <mergeCell ref="AZ51:BA51"/>
    <mergeCell ref="AV52:AW52"/>
    <mergeCell ref="AX52:AY52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61:AW61"/>
    <mergeCell ref="AX61:AY61"/>
    <mergeCell ref="AZ61:BA61"/>
    <mergeCell ref="AV62:AW62"/>
    <mergeCell ref="AX62:AY62"/>
    <mergeCell ref="AZ62:BA62"/>
    <mergeCell ref="AV63:AW63"/>
    <mergeCell ref="AX63:AY63"/>
    <mergeCell ref="AZ63:BA63"/>
    <mergeCell ref="AV64:AW64"/>
    <mergeCell ref="AX64:AY64"/>
    <mergeCell ref="AZ64:BA64"/>
    <mergeCell ref="AV65:AW65"/>
    <mergeCell ref="AX65:AY65"/>
    <mergeCell ref="AZ65:BA65"/>
    <mergeCell ref="AV66:AW66"/>
    <mergeCell ref="AX66:AY66"/>
    <mergeCell ref="AZ66:BA66"/>
    <mergeCell ref="AV67:AW67"/>
    <mergeCell ref="AX67:AY67"/>
    <mergeCell ref="AZ67:BA67"/>
    <mergeCell ref="AV70:AW70"/>
    <mergeCell ref="AX70:AY70"/>
    <mergeCell ref="AZ70:BA70"/>
    <mergeCell ref="AV68:AW68"/>
    <mergeCell ref="AX68:AY68"/>
    <mergeCell ref="AZ68:BA68"/>
    <mergeCell ref="AV69:AW69"/>
    <mergeCell ref="AX69:AY69"/>
    <mergeCell ref="AZ69:BA69"/>
  </mergeCells>
  <phoneticPr fontId="0" type="noConversion"/>
  <conditionalFormatting sqref="F12:AU14">
    <cfRule type="cellIs" dxfId="14" priority="5" stopIfTrue="1" operator="greaterThan">
      <formula>5</formula>
    </cfRule>
  </conditionalFormatting>
  <conditionalFormatting sqref="F12:AU14">
    <cfRule type="cellIs" dxfId="13" priority="4" stopIfTrue="1" operator="greaterThan">
      <formula>5</formula>
    </cfRule>
  </conditionalFormatting>
  <conditionalFormatting sqref="F12:AU14">
    <cfRule type="expression" dxfId="12" priority="3">
      <formula>F$86&gt;1</formula>
    </cfRule>
  </conditionalFormatting>
  <conditionalFormatting sqref="F17:AU29">
    <cfRule type="expression" dxfId="11" priority="2">
      <formula>F17&gt;MAX(F$12:F$14)</formula>
    </cfRule>
  </conditionalFormatting>
  <conditionalFormatting sqref="F31:AU78">
    <cfRule type="expression" dxfId="1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5" width="3.125" style="8" customWidth="1"/>
    <col min="6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49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IF('1'!A10="","",IF(F11&lt;'10'!F11,'10'!A10+1,'10'!A10))</f>
        <v>2013</v>
      </c>
      <c r="B10" s="401" t="s">
        <v>8</v>
      </c>
      <c r="C10" s="402"/>
      <c r="D10" s="402"/>
      <c r="E10" s="403"/>
      <c r="F10" s="216" t="str">
        <f>IF(AND(OR('10'!L10=28,'10'!S10=28,'10'!Z10=28,'10'!AG10=28,'10'!AN10=28),'10'!L11=2),1,IF(AND(OR('10'!L11=4,'10'!L11=6,'10'!L11=9,'10'!L11=11),OR('10'!L10=30,'10'!S10=30,'10'!Z10=30,'10'!AG10=30,'10'!AN10=30)),1,IF(AND(OR('10'!L11=1,'10'!L11=3,'10'!L11=5,'10'!L11=7,'10'!L11=8,'10'!L11=10,'10'!L11=12),OR('10'!L10=31,'10'!S10=31,'10'!Z10=31,'10'!AG10=31,'10'!AN10=31)),1,"")))</f>
        <v/>
      </c>
      <c r="G10" s="216" t="str">
        <f>IF(F10="",IF(AND(OR('10'!M10=28,'10'!T10=28,'10'!AA10=28,'10'!AH10=28,'10'!AO10=28),'10'!M11=2),1,IF(AND(OR('10'!M11=4,'10'!M11=6,'10'!M11=9,'10'!M11=11),OR('10'!M10=30,'10'!T10=30,'10'!AA10=30,'10'!AH10=30,'10'!AO10=30)),1,IF(AND(OR('10'!M11=1,'10'!M11=3,'10'!M11=5,'10'!M11=7,'10'!M11=8,'10'!M11=10,'10'!M11=12),OR('10'!M10=31,'10'!T10=31,'10'!AA10=31,'10'!AH10=31,'10'!AO10=31)),1,""))),F10+1)</f>
        <v/>
      </c>
      <c r="H10" s="216" t="str">
        <f>IF(G10="",IF(AND(OR('10'!N10=28,'10'!U10=28,'10'!AB10=28,'10'!AI10=28,'10'!AP10=28),'10'!N11=2),1,IF(AND(OR('10'!N11=4,'10'!N11=6,'10'!N11=9,'10'!N11=11),OR('10'!N10=30,'10'!U10=30,'10'!AB10=30,'10'!AI10=30,'10'!AP10=30)),1,IF(AND(OR('10'!N11=1,'10'!N11=3,'10'!N11=5,'10'!N11=7,'10'!N11=8,'10'!N11=10,'10'!N11=12),OR('10'!N10=31,'10'!U10=31,'10'!AB10=31,'10'!AI10=31,'10'!AP10=31)),1,""))),G10+1)</f>
        <v/>
      </c>
      <c r="I10" s="216" t="str">
        <f>IF(H10="",IF(AND(OR('10'!O10=28,'10'!V10=28,'10'!AC10=28,'10'!AJ10=28,'10'!AQ10=28),'10'!O11=2),1,IF(AND(OR('10'!O11=4,'10'!O11=6,'10'!O11=9,'10'!O11=11),OR('10'!O10=30,'10'!V10=30,'10'!AC10=30,'10'!AJ10=30,'10'!AQ10=30)),1,IF(AND(OR('10'!O11=1,'10'!O11=3,'10'!O11=5,'10'!O11=7,'10'!O11=8,'10'!O11=10,'10'!O11=12),OR('10'!O10=31,'10'!V10=31,'10'!AC10=31,'10'!AJ10=31,'10'!AQ10=31)),1,""))),H10+1)</f>
        <v/>
      </c>
      <c r="J10" s="216">
        <f>IF(I10="",IF(AND(OR('10'!P10=28,'10'!W10=28,'10'!AD10=28,'10'!AK10=28,'10'!AR10=28),'10'!P11=2),1,IF(AND(OR('10'!P11=4,'10'!P11=6,'10'!P11=9,'10'!P11=11),OR('10'!P10=30,'10'!W10=30,'10'!AD10=30,'10'!AK10=30,'10'!AR10=30)),1,IF(AND(OR('10'!P11=1,'10'!P11=3,'10'!P11=5,'10'!P11=7,'10'!P11=8,'10'!P11=10,'10'!P11=12),OR('10'!P10=31,'10'!W10=31,'10'!AD10=31,'10'!AK10=31,'10'!AR10=31)),1,""))),I10+1)</f>
        <v>1</v>
      </c>
      <c r="K10" s="216">
        <f>IF(J10="",IF(AND(OR('10'!Q10=28,'10'!X10=28,'10'!AE10=28,'10'!AL10=28,'10'!AS10=28),'10'!Q11=2),1,IF(AND(OR('10'!Q11=4,'10'!Q11=6,'10'!Q11=9,'10'!Q11=11),OR('10'!Q10=30,'10'!X10=30,'10'!AE10=30,'10'!AL10=30,'10'!AS10=30)),1,IF(AND(OR('10'!Q11=1,'10'!Q11=3,'10'!Q11=5,'10'!Q11=7,'10'!Q11=8,'10'!Q11=10,'10'!Q11=12),OR('10'!Q10=31,'10'!X10=31,'10'!AE10=31,'10'!AL10=31,'10'!AS10=31)),1,""))),J10+1)</f>
        <v>2</v>
      </c>
      <c r="L10" s="216">
        <f>IF(K10="",IF(AND(OR('10'!R10=28,'10'!Y10=28,'10'!AF10=28,'10'!AM10=28,'10'!AT10=28),'10'!R11=2),1,IF(AND(OR('10'!R11=4,'10'!R11=6,'10'!R11=9,'10'!R11=11),OR('10'!R10=30,'10'!Y10=30,'10'!AF10=30,'10'!AM10=30,'10'!AT10=30)),1,IF(AND(OR('10'!R11=1,'10'!R11=3,'10'!R11=5,'10'!R11=7,'10'!R11=8,'10'!R11=10,'10'!R11=12),OR('10'!R10=31,'10'!Y10=31,'10'!AF10=31,'10'!AM10=31,'10'!AT10=31)),1,""))),K10+1)</f>
        <v>3</v>
      </c>
      <c r="M10" s="217">
        <f>IF(L10&lt;&gt;"",IF(AND(L11=2,L10&lt;28),L10+1,IF(AND(OR(L11=4,L11=6,L11=9,L11=11),L10&lt;30),L10+1,IF(AND(OR(L11=1,L11=3,L11=5,L11=7,L11=8,L11=10,L11=12),L10&lt;31),L10+1,""))),"")</f>
        <v>4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5</v>
      </c>
      <c r="O10" s="216">
        <f t="shared" si="0"/>
        <v>6</v>
      </c>
      <c r="P10" s="216">
        <f t="shared" si="0"/>
        <v>7</v>
      </c>
      <c r="Q10" s="216">
        <f t="shared" si="0"/>
        <v>8</v>
      </c>
      <c r="R10" s="216">
        <f t="shared" si="0"/>
        <v>9</v>
      </c>
      <c r="S10" s="218">
        <f t="shared" si="0"/>
        <v>10</v>
      </c>
      <c r="T10" s="217">
        <f t="shared" si="0"/>
        <v>11</v>
      </c>
      <c r="U10" s="216">
        <f t="shared" si="0"/>
        <v>12</v>
      </c>
      <c r="V10" s="216">
        <f t="shared" si="0"/>
        <v>13</v>
      </c>
      <c r="W10" s="216">
        <f t="shared" si="0"/>
        <v>14</v>
      </c>
      <c r="X10" s="216">
        <f t="shared" si="0"/>
        <v>15</v>
      </c>
      <c r="Y10" s="216">
        <f t="shared" si="0"/>
        <v>16</v>
      </c>
      <c r="Z10" s="288">
        <f t="shared" si="0"/>
        <v>17</v>
      </c>
      <c r="AA10" s="215">
        <f t="shared" si="0"/>
        <v>18</v>
      </c>
      <c r="AB10" s="216">
        <f t="shared" si="0"/>
        <v>19</v>
      </c>
      <c r="AC10" s="216">
        <f t="shared" si="0"/>
        <v>20</v>
      </c>
      <c r="AD10" s="216">
        <f t="shared" si="0"/>
        <v>21</v>
      </c>
      <c r="AE10" s="216">
        <f t="shared" si="0"/>
        <v>22</v>
      </c>
      <c r="AF10" s="216">
        <f t="shared" si="0"/>
        <v>23</v>
      </c>
      <c r="AG10" s="218">
        <f t="shared" si="0"/>
        <v>24</v>
      </c>
      <c r="AH10" s="217">
        <f t="shared" si="0"/>
        <v>25</v>
      </c>
      <c r="AI10" s="216">
        <f t="shared" si="0"/>
        <v>26</v>
      </c>
      <c r="AJ10" s="216">
        <f t="shared" si="0"/>
        <v>27</v>
      </c>
      <c r="AK10" s="216">
        <f t="shared" si="0"/>
        <v>28</v>
      </c>
      <c r="AL10" s="216">
        <f t="shared" si="0"/>
        <v>29</v>
      </c>
      <c r="AM10" s="216">
        <f t="shared" si="0"/>
        <v>30</v>
      </c>
      <c r="AN10" s="288">
        <f t="shared" si="0"/>
        <v>31</v>
      </c>
      <c r="AO10" s="215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89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2" t="str">
        <f>IF(F10="","",IF('1'!$S$7+10&lt;13,'1'!$S$7+10,IF('1'!$S$7+10=12,1,'1'!$S$7+10-12)))</f>
        <v/>
      </c>
      <c r="G11" s="282" t="str">
        <f>IF(G10="","",IF('1'!$S$7+10&lt;13,'1'!$S$7+10,IF('1'!$S$7+10=12,1,'1'!$S$7+10-12)))</f>
        <v/>
      </c>
      <c r="H11" s="282" t="str">
        <f>IF(H10="","",IF('1'!$S$7+10&lt;13,'1'!$S$7+10,IF('1'!$S$7+10=12,1,'1'!$S$7+10-12)))</f>
        <v/>
      </c>
      <c r="I11" s="282" t="str">
        <f>IF(I10="","",IF('1'!$S$7+10&lt;13,'1'!$S$7+10,IF('1'!$S$7+10=12,1,'1'!$S$7+10-12)))</f>
        <v/>
      </c>
      <c r="J11" s="282">
        <f>IF(J10="","",IF('1'!$S$7+10&lt;13,'1'!$S$7+10,IF('1'!$S$7+10=12,1,'1'!$S$7+10-12)))</f>
        <v>8</v>
      </c>
      <c r="K11" s="282">
        <f>IF(K10="","",IF('1'!$S$7+10&lt;13,'1'!$S$7+10,IF('1'!$S$7+10=12,1,'1'!$S$7+10-12)))</f>
        <v>8</v>
      </c>
      <c r="L11" s="283">
        <f>IF(L10="","",IF('1'!$S$7+10&lt;13,'1'!$S$7+10,IF('1'!$S$7+10=12,1,'1'!$S$7+10-12)))</f>
        <v>8</v>
      </c>
      <c r="M11" s="284">
        <f>IF(M10="","",IF('1'!$S$7+10&lt;13,'1'!$S$7+10,IF('1'!$S$7+10=12,1,'1'!$S$7+10-12)))</f>
        <v>8</v>
      </c>
      <c r="N11" s="282">
        <f>IF(N10="","",IF('1'!$S$7+10&lt;13,'1'!$S$7+10,IF('1'!$S$7+10=12,1,'1'!$S$7+10-12)))</f>
        <v>8</v>
      </c>
      <c r="O11" s="282">
        <f>IF(O10="","",IF('1'!$S$7+10&lt;13,'1'!$S$7+10,IF('1'!$S$7+10=12,1,'1'!$S$7+10-12)))</f>
        <v>8</v>
      </c>
      <c r="P11" s="282">
        <f>IF(P10="","",IF('1'!$S$7+10&lt;13,'1'!$S$7+10,IF('1'!$S$7+10=12,1,'1'!$S$7+10-12)))</f>
        <v>8</v>
      </c>
      <c r="Q11" s="282">
        <f>IF(Q10="","",IF('1'!$S$7+10&lt;13,'1'!$S$7+10,IF('1'!$S$7+10=12,1,'1'!$S$7+10-12)))</f>
        <v>8</v>
      </c>
      <c r="R11" s="282">
        <f>IF(R10="","",IF('1'!$S$7+10&lt;13,'1'!$S$7+10,IF('1'!$S$7+10=12,1,'1'!$S$7+10-12)))</f>
        <v>8</v>
      </c>
      <c r="S11" s="285">
        <f>IF(S10="","",IF('1'!$S$7+10&lt;13,'1'!$S$7+10,IF('1'!$S$7+10=12,1,'1'!$S$7+10-12)))</f>
        <v>8</v>
      </c>
      <c r="T11" s="286">
        <f>IF(T10="","",IF('1'!$S$7+10&lt;13,'1'!$S$7+10,IF('1'!$S$7+10=12,1,'1'!$S$7+10-12)))</f>
        <v>8</v>
      </c>
      <c r="U11" s="282">
        <f>IF(U10="","",IF('1'!$S$7+10&lt;13,'1'!$S$7+10,IF('1'!$S$7+10=12,1,'1'!$S$7+10-12)))</f>
        <v>8</v>
      </c>
      <c r="V11" s="282">
        <f>IF(V10="","",IF('1'!$S$7+10&lt;13,'1'!$S$7+10,IF('1'!$S$7+10=12,1,'1'!$S$7+10-12)))</f>
        <v>8</v>
      </c>
      <c r="W11" s="282">
        <f>IF(W10="","",IF('1'!$S$7+10&lt;13,'1'!$S$7+10,IF('1'!$S$7+10=12,1,'1'!$S$7+10-12)))</f>
        <v>8</v>
      </c>
      <c r="X11" s="282">
        <f>IF(X10="","",IF('1'!$S$7+10&lt;13,'1'!$S$7+10,IF('1'!$S$7+10=12,1,'1'!$S$7+10-12)))</f>
        <v>8</v>
      </c>
      <c r="Y11" s="282">
        <f>IF(Y10="","",IF('1'!$S$7+10&lt;13,'1'!$S$7+10,IF('1'!$S$7+10=12,1,'1'!$S$7+10-12)))</f>
        <v>8</v>
      </c>
      <c r="Z11" s="283">
        <f>IF(Z10="","",IF('1'!$S$7+10&lt;13,'1'!$S$7+10,IF('1'!$S$7+10=12,1,'1'!$S$7+10-12)))</f>
        <v>8</v>
      </c>
      <c r="AA11" s="284">
        <f>IF(AA10="","",IF('1'!$S$7+10&lt;13,'1'!$S$7+10,IF('1'!$S$7+10=12,1,'1'!$S$7+10-12)))</f>
        <v>8</v>
      </c>
      <c r="AB11" s="282">
        <f>IF(AB10="","",IF('1'!$S$7+10&lt;13,'1'!$S$7+10,IF('1'!$S$7+10=12,1,'1'!$S$7+10-12)))</f>
        <v>8</v>
      </c>
      <c r="AC11" s="282">
        <f>IF(AC10="","",IF('1'!$S$7+10&lt;13,'1'!$S$7+10,IF('1'!$S$7+10=12,1,'1'!$S$7+10-12)))</f>
        <v>8</v>
      </c>
      <c r="AD11" s="282">
        <f>IF(AD10="","",IF('1'!$S$7+10&lt;13,'1'!$S$7+10,IF('1'!$S$7+10=12,1,'1'!$S$7+10-12)))</f>
        <v>8</v>
      </c>
      <c r="AE11" s="282">
        <f>IF(AE10="","",IF('1'!$S$7+10&lt;13,'1'!$S$7+10,IF('1'!$S$7+10=12,1,'1'!$S$7+10-12)))</f>
        <v>8</v>
      </c>
      <c r="AF11" s="282">
        <f>IF(AF10="","",IF('1'!$S$7+10&lt;13,'1'!$S$7+10,IF('1'!$S$7+10=12,1,'1'!$S$7+10-12)))</f>
        <v>8</v>
      </c>
      <c r="AG11" s="285">
        <f>IF(AG10="","",IF('1'!$S$7+10&lt;13,'1'!$S$7+10,IF('1'!$S$7+10=12,1,'1'!$S$7+10-12)))</f>
        <v>8</v>
      </c>
      <c r="AH11" s="286">
        <f>IF(AH10="","",IF('1'!$S$7+10&lt;13,'1'!$S$7+10,IF('1'!$S$7+10=12,1,'1'!$S$7+10-12)))</f>
        <v>8</v>
      </c>
      <c r="AI11" s="282">
        <f>IF(AI10="","",IF('1'!$S$7+10&lt;13,'1'!$S$7+10,IF('1'!$S$7+10=12,1,'1'!$S$7+10-12)))</f>
        <v>8</v>
      </c>
      <c r="AJ11" s="282">
        <f>IF(AJ10="","",IF('1'!$S$7+10&lt;13,'1'!$S$7+10,IF('1'!$S$7+10=12,1,'1'!$S$7+10-12)))</f>
        <v>8</v>
      </c>
      <c r="AK11" s="282">
        <f>IF(AK10="","",IF('1'!$S$7+10&lt;13,'1'!$S$7+10,IF('1'!$S$7+10=12,1,'1'!$S$7+10-12)))</f>
        <v>8</v>
      </c>
      <c r="AL11" s="282">
        <f>IF(AL10="","",IF('1'!$S$7+10&lt;13,'1'!$S$7+10,IF('1'!$S$7+10=12,1,'1'!$S$7+10-12)))</f>
        <v>8</v>
      </c>
      <c r="AM11" s="282">
        <f>IF(AM10="","",IF('1'!$S$7+10&lt;13,'1'!$S$7+10,IF('1'!$S$7+10=12,1,'1'!$S$7+10-12)))</f>
        <v>8</v>
      </c>
      <c r="AN11" s="285">
        <f>IF(AN10="","",IF('1'!$S$7+10&lt;13,'1'!$S$7+10,IF('1'!$S$7+10=12,1,'1'!$S$7+10-12)))</f>
        <v>8</v>
      </c>
      <c r="AO11" s="286" t="str">
        <f>IF(AO10="","",IF('1'!$S$7+10&lt;13,'1'!$S$7+10,IF('1'!$S$7+10=12,1,'1'!$S$7+10-12)))</f>
        <v/>
      </c>
      <c r="AP11" s="282" t="str">
        <f>IF(AP10="","",IF('1'!$S$7+10&lt;13,'1'!$S$7+10,IF('1'!$S$7+10=12,1,'1'!$S$7+10-12)))</f>
        <v/>
      </c>
      <c r="AQ11" s="282" t="str">
        <f>IF(AQ10="","",IF('1'!$S$7+10&lt;13,'1'!$S$7+10,IF('1'!$S$7+10=12,1,'1'!$S$7+10-12)))</f>
        <v/>
      </c>
      <c r="AR11" s="282" t="str">
        <f>IF(AR10="","",IF('1'!$S$7+10&lt;13,'1'!$S$7+10,IF('1'!$S$7+10=12,1,'1'!$S$7+10-12)))</f>
        <v/>
      </c>
      <c r="AS11" s="282" t="str">
        <f>IF(AS10="","",IF('1'!$S$7+10&lt;13,'1'!$S$7+10,IF('1'!$S$7+10=12,1,'1'!$S$7+10-12)))</f>
        <v/>
      </c>
      <c r="AT11" s="282" t="str">
        <f>IF(AT10="","",IF('1'!$S$7+10&lt;13,'1'!$S$7+10,IF('1'!$S$7+10=12,1,'1'!$S$7+10-12)))</f>
        <v/>
      </c>
      <c r="AU11" s="287" t="str">
        <f>IF(AU10="","",IF('1'!$S$7+10&lt;13,'1'!$S$7+10,IF('1'!$S$7+10=12,1,'1'!$S$7+10-12)))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423">
        <f>AZ12+'10'!BB12</f>
        <v>0</v>
      </c>
      <c r="BC12" s="424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427">
        <f>AZ13+'10'!BB13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AZ14+'10'!BB14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IF(MAX($F$12:$AU$14)&gt;5,0,SUMPRODUCT(F17:AU17,$F$83:$AU$83)+'10'!AV17)</f>
        <v>0</v>
      </c>
      <c r="AW17" s="343"/>
      <c r="AX17" s="343">
        <f>IF(MAX($F$12:$AU$14)&gt;5,0,SUMPRODUCT(F17:AU17,$F$84:$AU$84)+'10'!AX17)</f>
        <v>0</v>
      </c>
      <c r="AY17" s="343"/>
      <c r="AZ17" s="343">
        <f>IF(MAX($F$12:$AU$14)&gt;5,0,SUMPRODUCT(F17:AU17,$F$85:$AU$85)+'10'!AZ17)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IF(MAX($F$12:$AU$14)&gt;5,0,SUMPRODUCT(F18:AU18,$F$83:$AU$83)+'10'!AV18)</f>
        <v>0</v>
      </c>
      <c r="AW18" s="319"/>
      <c r="AX18" s="319">
        <f>IF(MAX($F$12:$AU$14)&gt;5,0,SUMPRODUCT(F18:AU18,$F$84:$AU$84)+'10'!AX18)</f>
        <v>0</v>
      </c>
      <c r="AY18" s="319"/>
      <c r="AZ18" s="319">
        <f>IF(MAX($F$12:$AU$14)&gt;5,0,SUMPRODUCT(F18:AU18,$F$85:$AU$85)+'10'!AZ18)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IF(MAX($F$12:$AU$14)&gt;5,0,SUMPRODUCT(F19:AU19,$F$83:$AU$83)+'10'!AV19)</f>
        <v>0</v>
      </c>
      <c r="AW19" s="319"/>
      <c r="AX19" s="319">
        <f>IF(MAX($F$12:$AU$14)&gt;5,0,SUMPRODUCT(F19:AU19,$F$84:$AU$84)+'10'!AX19)</f>
        <v>0</v>
      </c>
      <c r="AY19" s="319"/>
      <c r="AZ19" s="319">
        <f>IF(MAX($F$12:$AU$14)&gt;5,0,SUMPRODUCT(F19:AU19,$F$85:$AU$85)+'10'!AZ19)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IF(MAX($F$12:$AU$14)&gt;5,0,SUMPRODUCT(F20:AU20,$F$83:$AU$83)+'10'!AV20)</f>
        <v>0</v>
      </c>
      <c r="AW20" s="319"/>
      <c r="AX20" s="319">
        <f>IF(MAX($F$12:$AU$14)&gt;5,0,SUMPRODUCT(F20:AU20,$F$84:$AU$84)+'10'!AX20)</f>
        <v>0</v>
      </c>
      <c r="AY20" s="319"/>
      <c r="AZ20" s="319">
        <f>IF(MAX($F$12:$AU$14)&gt;5,0,SUMPRODUCT(F20:AU20,$F$85:$AU$85)+'10'!AZ20)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IF(MAX($F$12:$AU$14)&gt;5,0,SUMPRODUCT(F21:AU21,$F$83:$AU$83)+'10'!AV21)</f>
        <v>0</v>
      </c>
      <c r="AW21" s="319"/>
      <c r="AX21" s="319">
        <f>IF(MAX($F$12:$AU$14)&gt;5,0,SUMPRODUCT(F21:AU21,$F$84:$AU$84)+'10'!AX21)</f>
        <v>0</v>
      </c>
      <c r="AY21" s="319"/>
      <c r="AZ21" s="319">
        <f>IF(MAX($F$12:$AU$14)&gt;5,0,SUMPRODUCT(F21:AU21,$F$85:$AU$85)+'10'!AZ21)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IF(MAX($F$12:$AU$14)&gt;5,0,SUMPRODUCT(F22:AU22,$F$83:$AU$83)+'10'!AV22)</f>
        <v>0</v>
      </c>
      <c r="AW22" s="319"/>
      <c r="AX22" s="319">
        <f>IF(MAX($F$12:$AU$14)&gt;5,0,SUMPRODUCT(F22:AU22,$F$84:$AU$84)+'10'!AX22)</f>
        <v>0</v>
      </c>
      <c r="AY22" s="319"/>
      <c r="AZ22" s="319">
        <f>IF(MAX($F$12:$AU$14)&gt;5,0,SUMPRODUCT(F22:AU22,$F$85:$AU$85)+'10'!AZ22)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IF(MAX($F$12:$AU$14)&gt;5,0,SUMPRODUCT(F23:AU23,$F$83:$AU$83)+'10'!AV23)</f>
        <v>0</v>
      </c>
      <c r="AW23" s="319"/>
      <c r="AX23" s="319">
        <f>IF(MAX($F$12:$AU$14)&gt;5,0,SUMPRODUCT(F23:AU23,$F$84:$AU$84)+'10'!AX23)</f>
        <v>0</v>
      </c>
      <c r="AY23" s="319"/>
      <c r="AZ23" s="319">
        <f>IF(MAX($F$12:$AU$14)&gt;5,0,SUMPRODUCT(F23:AU23,$F$85:$AU$85)+'10'!AZ23)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IF(MAX($F$12:$AU$14)&gt;5,0,SUMPRODUCT(F24:AU24,$F$83:$AU$83)+'10'!AV24)</f>
        <v>0</v>
      </c>
      <c r="AW24" s="319"/>
      <c r="AX24" s="319">
        <f>IF(MAX($F$12:$AU$14)&gt;5,0,SUMPRODUCT(F24:AU24,$F$84:$AU$84)+'10'!AX24)</f>
        <v>0</v>
      </c>
      <c r="AY24" s="319"/>
      <c r="AZ24" s="319">
        <f>IF(MAX($F$12:$AU$14)&gt;5,0,SUMPRODUCT(F24:AU24,$F$85:$AU$85)+'10'!AZ24)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IF(MAX($F$12:$AU$14)&gt;5,0,SUMPRODUCT(F25:AU25,$F$83:$AU$83)+'10'!AV25)</f>
        <v>0</v>
      </c>
      <c r="AW25" s="319"/>
      <c r="AX25" s="319">
        <f>IF(MAX($F$12:$AU$14)&gt;5,0,SUMPRODUCT(F25:AU25,$F$84:$AU$84)+'10'!AX25)</f>
        <v>0</v>
      </c>
      <c r="AY25" s="319"/>
      <c r="AZ25" s="319">
        <f>IF(MAX($F$12:$AU$14)&gt;5,0,SUMPRODUCT(F25:AU25,$F$85:$AU$85)+'10'!AZ25)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IF(MAX($F$12:$AU$14)&gt;5,0,SUMPRODUCT(F26:AU26,$F$83:$AU$83)+'10'!AV26)</f>
        <v>0</v>
      </c>
      <c r="AW26" s="319"/>
      <c r="AX26" s="319">
        <f>IF(MAX($F$12:$AU$14)&gt;5,0,SUMPRODUCT(F26:AU26,$F$84:$AU$84)+'10'!AX26)</f>
        <v>0</v>
      </c>
      <c r="AY26" s="319"/>
      <c r="AZ26" s="319">
        <f>IF(MAX($F$12:$AU$14)&gt;5,0,SUMPRODUCT(F26:AU26,$F$85:$AU$85)+'10'!AZ26)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IF(MAX($F$12:$AU$14)&gt;5,0,SUMPRODUCT(F27:AU27,$F$83:$AU$83)+'10'!AV27)</f>
        <v>0</v>
      </c>
      <c r="AW27" s="319"/>
      <c r="AX27" s="319">
        <f>IF(MAX($F$12:$AU$14)&gt;5,0,SUMPRODUCT(F27:AU27,$F$84:$AU$84)+'10'!AX27)</f>
        <v>0</v>
      </c>
      <c r="AY27" s="319"/>
      <c r="AZ27" s="319">
        <f>IF(MAX($F$12:$AU$14)&gt;5,0,SUMPRODUCT(F27:AU27,$F$85:$AU$85)+'10'!AZ27)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IF(MAX($F$12:$AU$14)&gt;5,0,SUMPRODUCT(F28:AU28,$F$83:$AU$83)+'10'!AV28)</f>
        <v>0</v>
      </c>
      <c r="AW28" s="319"/>
      <c r="AX28" s="319">
        <f>IF(MAX($F$12:$AU$14)&gt;5,0,SUMPRODUCT(F28:AU28,$F$84:$AU$84)+'10'!AX28)</f>
        <v>0</v>
      </c>
      <c r="AY28" s="319"/>
      <c r="AZ28" s="319">
        <f>IF(MAX($F$12:$AU$14)&gt;5,0,SUMPRODUCT(F28:AU28,$F$85:$AU$85)+'10'!AZ28)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IF(MAX($F$12:$AU$14)&gt;5,0,SUMPRODUCT(F29:AU29,$F$83:$AU$83)+'10'!AV29)</f>
        <v>0</v>
      </c>
      <c r="AW29" s="518"/>
      <c r="AX29" s="518">
        <f>IF(MAX($F$12:$AU$14)&gt;5,0,SUMPRODUCT(F29:AU29,$F$84:$AU$84)+'10'!AX29)</f>
        <v>0</v>
      </c>
      <c r="AY29" s="518"/>
      <c r="AZ29" s="518">
        <f>IF(MAX($F$12:$AU$14)&gt;5,0,SUMPRODUCT(F29:AU29,$F$85:$AU$85)+'10'!AZ29)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IF(MAX($F$12:$AU$14)&gt;5,0,SUMPRODUCT(F31:AU31,$F$83:$AU$83)+'10'!AV31)</f>
        <v>0</v>
      </c>
      <c r="AW31" s="353"/>
      <c r="AX31" s="351">
        <f>IF(MAX($F$12:$AU$14)&gt;5,0,SUMPRODUCT(F31:AU31,$F$84:$AU$84)+'10'!AX31)</f>
        <v>0</v>
      </c>
      <c r="AY31" s="351"/>
      <c r="AZ31" s="566">
        <f>IF(MAX($F$12:$AU$14)&gt;5,0,SUMPRODUCT(F31:AU31,$F$85:$AU$85)+'10'!AZ31)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IF(MAX($F$12:$AU$14)&gt;5,0,SUMPRODUCT(F32:AU32,$F$83:$AU$83)+'10'!AV32)</f>
        <v>0</v>
      </c>
      <c r="AW32" s="321"/>
      <c r="AX32" s="319">
        <f>IF(MAX($F$12:$AU$14)&gt;5,0,SUMPRODUCT(F32:AU32,$F$84:$AU$84)+'10'!AX32)</f>
        <v>0</v>
      </c>
      <c r="AY32" s="319"/>
      <c r="AZ32" s="320">
        <f>IF(MAX($F$12:$AU$14)&gt;5,0,SUMPRODUCT(F32:AU32,$F$85:$AU$85)+'10'!AZ32)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IF(MAX($F$12:$AU$14)&gt;5,0,SUMPRODUCT(F33:AU33,$F$83:$AU$83)+'10'!AV33)</f>
        <v>0</v>
      </c>
      <c r="AW33" s="321"/>
      <c r="AX33" s="319">
        <f>IF(MAX($F$12:$AU$14)&gt;5,0,SUMPRODUCT(F33:AU33,$F$84:$AU$84)+'10'!AX33)</f>
        <v>0</v>
      </c>
      <c r="AY33" s="319"/>
      <c r="AZ33" s="320">
        <f>IF(MAX($F$12:$AU$14)&gt;5,0,SUMPRODUCT(F33:AU33,$F$85:$AU$85)+'10'!AZ33)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IF(MAX($F$12:$AU$14)&gt;5,0,SUMPRODUCT(F34:AU34,$F$83:$AU$83)+'10'!AV34)</f>
        <v>0</v>
      </c>
      <c r="AW34" s="321"/>
      <c r="AX34" s="319">
        <f>IF(MAX($F$12:$AU$14)&gt;5,0,SUMPRODUCT(F34:AU34,$F$84:$AU$84)+'10'!AX34)</f>
        <v>0</v>
      </c>
      <c r="AY34" s="319"/>
      <c r="AZ34" s="320">
        <f>IF(MAX($F$12:$AU$14)&gt;5,0,SUMPRODUCT(F34:AU34,$F$85:$AU$85)+'10'!AZ34)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IF(MAX($F$12:$AU$14)&gt;5,0,SUMPRODUCT(F35:AU35,$F$83:$AU$83)+'10'!AV35)</f>
        <v>0</v>
      </c>
      <c r="AW35" s="321"/>
      <c r="AX35" s="319">
        <f>IF(MAX($F$12:$AU$14)&gt;5,0,SUMPRODUCT(F35:AU35,$F$84:$AU$84)+'10'!AX35)</f>
        <v>0</v>
      </c>
      <c r="AY35" s="319"/>
      <c r="AZ35" s="320">
        <f>IF(MAX($F$12:$AU$14)&gt;5,0,SUMPRODUCT(F35:AU35,$F$85:$AU$85)+'10'!AZ35)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IF(MAX($F$12:$AU$14)&gt;5,0,SUMPRODUCT(F36:AU36,$F$83:$AU$83)+'10'!AV36)</f>
        <v>0</v>
      </c>
      <c r="AW36" s="321"/>
      <c r="AX36" s="319">
        <f>IF(MAX($F$12:$AU$14)&gt;5,0,SUMPRODUCT(F36:AU36,$F$84:$AU$84)+'10'!AX36)</f>
        <v>0</v>
      </c>
      <c r="AY36" s="319"/>
      <c r="AZ36" s="320">
        <f>IF(MAX($F$12:$AU$14)&gt;5,0,SUMPRODUCT(F36:AU36,$F$85:$AU$85)+'10'!AZ36)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IF(MAX($F$12:$AU$14)&gt;5,0,SUMPRODUCT(F37:AU37,$F$83:$AU$83)+'10'!AV37)</f>
        <v>0</v>
      </c>
      <c r="AW37" s="321"/>
      <c r="AX37" s="319">
        <f>IF(MAX($F$12:$AU$14)&gt;5,0,SUMPRODUCT(F37:AU37,$F$84:$AU$84)+'10'!AX37)</f>
        <v>0</v>
      </c>
      <c r="AY37" s="319"/>
      <c r="AZ37" s="320">
        <f>IF(MAX($F$12:$AU$14)&gt;5,0,SUMPRODUCT(F37:AU37,$F$85:$AU$85)+'10'!AZ37)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IF(MAX($F$12:$AU$14)&gt;5,0,SUMPRODUCT(F38:AU38,$F$83:$AU$83)+'10'!AV38)</f>
        <v>0</v>
      </c>
      <c r="AW38" s="321"/>
      <c r="AX38" s="319">
        <f>IF(MAX($F$12:$AU$14)&gt;5,0,SUMPRODUCT(F38:AU38,$F$84:$AU$84)+'10'!AX38)</f>
        <v>0</v>
      </c>
      <c r="AY38" s="319"/>
      <c r="AZ38" s="320">
        <f>IF(MAX($F$12:$AU$14)&gt;5,0,SUMPRODUCT(F38:AU38,$F$85:$AU$85)+'10'!AZ38)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IF(MAX($F$12:$AU$14)&gt;5,0,SUMPRODUCT(F39:AU39,$F$83:$AU$83)+'10'!AV39)</f>
        <v>0</v>
      </c>
      <c r="AW39" s="321"/>
      <c r="AX39" s="319">
        <f>IF(MAX($F$12:$AU$14)&gt;5,0,SUMPRODUCT(F39:AU39,$F$84:$AU$84)+'10'!AX39)</f>
        <v>0</v>
      </c>
      <c r="AY39" s="319"/>
      <c r="AZ39" s="320">
        <f>IF(MAX($F$12:$AU$14)&gt;5,0,SUMPRODUCT(F39:AU39,$F$85:$AU$85)+'10'!AZ39)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IF(MAX($F$12:$AU$14)&gt;5,0,SUMPRODUCT(F40:AU40,$F$83:$AU$83)+'10'!AV40)</f>
        <v>0</v>
      </c>
      <c r="AW40" s="321"/>
      <c r="AX40" s="319">
        <f>IF(MAX($F$12:$AU$14)&gt;5,0,SUMPRODUCT(F40:AU40,$F$84:$AU$84)+'10'!AX40)</f>
        <v>0</v>
      </c>
      <c r="AY40" s="319"/>
      <c r="AZ40" s="320">
        <f>IF(MAX($F$12:$AU$14)&gt;5,0,SUMPRODUCT(F40:AU40,$F$85:$AU$85)+'10'!AZ40)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IF(MAX($F$12:$AU$14)&gt;5,0,SUMPRODUCT(F41:AU41,$F$83:$AU$83)+'10'!AV41)</f>
        <v>0</v>
      </c>
      <c r="AW41" s="321"/>
      <c r="AX41" s="319">
        <f>IF(MAX($F$12:$AU$14)&gt;5,0,SUMPRODUCT(F41:AU41,$F$84:$AU$84)+'10'!AX41)</f>
        <v>0</v>
      </c>
      <c r="AY41" s="319"/>
      <c r="AZ41" s="320">
        <f>IF(MAX($F$12:$AU$14)&gt;5,0,SUMPRODUCT(F41:AU41,$F$85:$AU$85)+'10'!AZ41)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IF(MAX($F$12:$AU$14)&gt;5,0,SUMPRODUCT(F42:AU42,$F$83:$AU$83)+'10'!AV42)</f>
        <v>0</v>
      </c>
      <c r="AW42" s="321"/>
      <c r="AX42" s="319">
        <f>IF(MAX($F$12:$AU$14)&gt;5,0,SUMPRODUCT(F42:AU42,$F$84:$AU$84)+'10'!AX42)</f>
        <v>0</v>
      </c>
      <c r="AY42" s="319"/>
      <c r="AZ42" s="320">
        <f>IF(MAX($F$12:$AU$14)&gt;5,0,SUMPRODUCT(F42:AU42,$F$85:$AU$85)+'10'!AZ42)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IF(MAX($F$12:$AU$14)&gt;5,0,SUMPRODUCT(F43:AU43,$F$83:$AU$83)+'10'!AV43)</f>
        <v>0</v>
      </c>
      <c r="AW43" s="321"/>
      <c r="AX43" s="319">
        <f>IF(MAX($F$12:$AU$14)&gt;5,0,SUMPRODUCT(F43:AU43,$F$84:$AU$84)+'10'!AX43)</f>
        <v>0</v>
      </c>
      <c r="AY43" s="319"/>
      <c r="AZ43" s="320">
        <f>IF(MAX($F$12:$AU$14)&gt;5,0,SUMPRODUCT(F43:AU43,$F$85:$AU$85)+'10'!AZ43)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IF(MAX($F$12:$AU$14)&gt;5,0,SUMPRODUCT(F44:AU44,$F$83:$AU$83)+'10'!AV44)</f>
        <v>0</v>
      </c>
      <c r="AW44" s="321"/>
      <c r="AX44" s="319">
        <f>IF(MAX($F$12:$AU$14)&gt;5,0,SUMPRODUCT(F44:AU44,$F$84:$AU$84)+'10'!AX44)</f>
        <v>0</v>
      </c>
      <c r="AY44" s="319"/>
      <c r="AZ44" s="320">
        <f>IF(MAX($F$12:$AU$14)&gt;5,0,SUMPRODUCT(F44:AU44,$F$85:$AU$85)+'10'!AZ44)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IF(MAX($F$12:$AU$14)&gt;5,0,SUMPRODUCT(F45:AU45,$F$83:$AU$83)+'10'!AV45)</f>
        <v>0</v>
      </c>
      <c r="AW45" s="321"/>
      <c r="AX45" s="319">
        <f>IF(MAX($F$12:$AU$14)&gt;5,0,SUMPRODUCT(F45:AU45,$F$84:$AU$84)+'10'!AX45)</f>
        <v>0</v>
      </c>
      <c r="AY45" s="319"/>
      <c r="AZ45" s="320">
        <f>IF(MAX($F$12:$AU$14)&gt;5,0,SUMPRODUCT(F45:AU45,$F$85:$AU$85)+'10'!AZ45)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IF(MAX($F$12:$AU$14)&gt;5,0,SUMPRODUCT(F46:AU46,$F$83:$AU$83)+'10'!AV46)</f>
        <v>0</v>
      </c>
      <c r="AW46" s="321"/>
      <c r="AX46" s="319">
        <f>IF(MAX($F$12:$AU$14)&gt;5,0,SUMPRODUCT(F46:AU46,$F$84:$AU$84)+'10'!AX46)</f>
        <v>0</v>
      </c>
      <c r="AY46" s="319"/>
      <c r="AZ46" s="320">
        <f>IF(MAX($F$12:$AU$14)&gt;5,0,SUMPRODUCT(F46:AU46,$F$85:$AU$85)+'10'!AZ46)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IF(MAX($F$12:$AU$14)&gt;5,0,SUMPRODUCT(F47:AU47,$F$83:$AU$83)+'10'!AV47)</f>
        <v>0</v>
      </c>
      <c r="AW47" s="321"/>
      <c r="AX47" s="319">
        <f>IF(MAX($F$12:$AU$14)&gt;5,0,SUMPRODUCT(F47:AU47,$F$84:$AU$84)+'10'!AX47)</f>
        <v>0</v>
      </c>
      <c r="AY47" s="319"/>
      <c r="AZ47" s="320">
        <f>IF(MAX($F$12:$AU$14)&gt;5,0,SUMPRODUCT(F47:AU47,$F$85:$AU$85)+'10'!AZ47)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IF(MAX($F$12:$AU$14)&gt;5,0,SUMPRODUCT(F48:AU48,$F$83:$AU$83)+'10'!AV48)</f>
        <v>0</v>
      </c>
      <c r="AW48" s="321"/>
      <c r="AX48" s="319">
        <f>IF(MAX($F$12:$AU$14)&gt;5,0,SUMPRODUCT(F48:AU48,$F$84:$AU$84)+'10'!AX48)</f>
        <v>0</v>
      </c>
      <c r="AY48" s="319"/>
      <c r="AZ48" s="320">
        <f>IF(MAX($F$12:$AU$14)&gt;5,0,SUMPRODUCT(F48:AU48,$F$85:$AU$85)+'10'!AZ48)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IF(MAX($F$12:$AU$14)&gt;5,0,SUMPRODUCT(F49:AU49,$F$83:$AU$83)+'10'!AV49)</f>
        <v>0</v>
      </c>
      <c r="AW49" s="321"/>
      <c r="AX49" s="319">
        <f>IF(MAX($F$12:$AU$14)&gt;5,0,SUMPRODUCT(F49:AU49,$F$84:$AU$84)+'10'!AX49)</f>
        <v>0</v>
      </c>
      <c r="AY49" s="319"/>
      <c r="AZ49" s="320">
        <f>IF(MAX($F$12:$AU$14)&gt;5,0,SUMPRODUCT(F49:AU49,$F$85:$AU$85)+'10'!AZ49)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IF(MAX($F$12:$AU$14)&gt;5,0,SUMPRODUCT(F50:AU50,$F$83:$AU$83)+'10'!AV50)</f>
        <v>0</v>
      </c>
      <c r="AW50" s="321"/>
      <c r="AX50" s="319">
        <f>IF(MAX($F$12:$AU$14)&gt;5,0,SUMPRODUCT(F50:AU50,$F$84:$AU$84)+'10'!AX50)</f>
        <v>0</v>
      </c>
      <c r="AY50" s="319"/>
      <c r="AZ50" s="320">
        <f>IF(MAX($F$12:$AU$14)&gt;5,0,SUMPRODUCT(F50:AU50,$F$85:$AU$85)+'10'!AZ50)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IF(MAX($F$12:$AU$14)&gt;5,0,SUMPRODUCT(F51:AU51,$F$83:$AU$83)+'10'!AV51)</f>
        <v>0</v>
      </c>
      <c r="AW51" s="321"/>
      <c r="AX51" s="319">
        <f>IF(MAX($F$12:$AU$14)&gt;5,0,SUMPRODUCT(F51:AU51,$F$84:$AU$84)+'10'!AX51)</f>
        <v>0</v>
      </c>
      <c r="AY51" s="319"/>
      <c r="AZ51" s="320">
        <f>IF(MAX($F$12:$AU$14)&gt;5,0,SUMPRODUCT(F51:AU51,$F$85:$AU$85)+'10'!AZ51)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IF(MAX($F$12:$AU$14)&gt;5,0,SUMPRODUCT(F52:AU52,$F$83:$AU$83)+'10'!AV52)</f>
        <v>0</v>
      </c>
      <c r="AW52" s="321"/>
      <c r="AX52" s="319">
        <f>IF(MAX($F$12:$AU$14)&gt;5,0,SUMPRODUCT(F52:AU52,$F$84:$AU$84)+'10'!AX52)</f>
        <v>0</v>
      </c>
      <c r="AY52" s="319"/>
      <c r="AZ52" s="320">
        <f>IF(MAX($F$12:$AU$14)&gt;5,0,SUMPRODUCT(F52:AU52,$F$85:$AU$85)+'10'!AZ52)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IF(MAX($F$12:$AU$14)&gt;5,0,SUMPRODUCT(F53:AU53,$F$83:$AU$83)+'10'!AV53)</f>
        <v>0</v>
      </c>
      <c r="AW53" s="321"/>
      <c r="AX53" s="319">
        <f>IF(MAX($F$12:$AU$14)&gt;5,0,SUMPRODUCT(F53:AU53,$F$84:$AU$84)+'10'!AX53)</f>
        <v>0</v>
      </c>
      <c r="AY53" s="319"/>
      <c r="AZ53" s="320">
        <f>IF(MAX($F$12:$AU$14)&gt;5,0,SUMPRODUCT(F53:AU53,$F$85:$AU$85)+'10'!AZ53)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IF(MAX($F$12:$AU$14)&gt;5,0,SUMPRODUCT(F54:AU54,$F$83:$AU$83)+'10'!AV54)</f>
        <v>0</v>
      </c>
      <c r="AW54" s="321"/>
      <c r="AX54" s="319">
        <f>IF(MAX($F$12:$AU$14)&gt;5,0,SUMPRODUCT(F54:AU54,$F$84:$AU$84)+'10'!AX54)</f>
        <v>0</v>
      </c>
      <c r="AY54" s="319"/>
      <c r="AZ54" s="320">
        <f>IF(MAX($F$12:$AU$14)&gt;5,0,SUMPRODUCT(F54:AU54,$F$85:$AU$85)+'10'!AZ54)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IF(MAX($F$12:$AU$14)&gt;5,0,SUMPRODUCT(F55:AU55,$F$83:$AU$83)+'10'!AV55)</f>
        <v>0</v>
      </c>
      <c r="AW55" s="321"/>
      <c r="AX55" s="319">
        <f>IF(MAX($F$12:$AU$14)&gt;5,0,SUMPRODUCT(F55:AU55,$F$84:$AU$84)+'10'!AX55)</f>
        <v>0</v>
      </c>
      <c r="AY55" s="319"/>
      <c r="AZ55" s="320">
        <f>IF(MAX($F$12:$AU$14)&gt;5,0,SUMPRODUCT(F55:AU55,$F$85:$AU$85)+'10'!AZ55)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IF(MAX($F$12:$AU$14)&gt;5,0,SUMPRODUCT(F56:AU56,$F$83:$AU$83)+'10'!AV56)</f>
        <v>0</v>
      </c>
      <c r="AW56" s="321"/>
      <c r="AX56" s="319">
        <f>IF(MAX($F$12:$AU$14)&gt;5,0,SUMPRODUCT(F56:AU56,$F$84:$AU$84)+'10'!AX56)</f>
        <v>0</v>
      </c>
      <c r="AY56" s="319"/>
      <c r="AZ56" s="320">
        <f>IF(MAX($F$12:$AU$14)&gt;5,0,SUMPRODUCT(F56:AU56,$F$85:$AU$85)+'10'!AZ56)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IF(MAX($F$12:$AU$14)&gt;5,0,SUMPRODUCT(F57:AU57,$F$83:$AU$83)+'10'!AV57)</f>
        <v>0</v>
      </c>
      <c r="AW57" s="321"/>
      <c r="AX57" s="319">
        <f>IF(MAX($F$12:$AU$14)&gt;5,0,SUMPRODUCT(F57:AU57,$F$84:$AU$84)+'10'!AX57)</f>
        <v>0</v>
      </c>
      <c r="AY57" s="319"/>
      <c r="AZ57" s="320">
        <f>IF(MAX($F$12:$AU$14)&gt;5,0,SUMPRODUCT(F57:AU57,$F$85:$AU$85)+'10'!AZ57)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IF(MAX($F$12:$AU$14)&gt;5,0,SUMPRODUCT(F58:AU58,$F$83:$AU$83)+'10'!AV58)</f>
        <v>0</v>
      </c>
      <c r="AW58" s="321"/>
      <c r="AX58" s="319">
        <f>IF(MAX($F$12:$AU$14)&gt;5,0,SUMPRODUCT(F58:AU58,$F$84:$AU$84)+'10'!AX58)</f>
        <v>0</v>
      </c>
      <c r="AY58" s="319"/>
      <c r="AZ58" s="320">
        <f>IF(MAX($F$12:$AU$14)&gt;5,0,SUMPRODUCT(F58:AU58,$F$85:$AU$85)+'10'!AZ58)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IF(MAX($F$12:$AU$14)&gt;5,0,SUMPRODUCT(F59:AU59,$F$83:$AU$83)+'10'!AV59)</f>
        <v>0</v>
      </c>
      <c r="AW59" s="321"/>
      <c r="AX59" s="319">
        <f>IF(MAX($F$12:$AU$14)&gt;5,0,SUMPRODUCT(F59:AU59,$F$84:$AU$84)+'10'!AX59)</f>
        <v>0</v>
      </c>
      <c r="AY59" s="319"/>
      <c r="AZ59" s="320">
        <f>IF(MAX($F$12:$AU$14)&gt;5,0,SUMPRODUCT(F59:AU59,$F$85:$AU$85)+'10'!AZ59)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IF(MAX($F$12:$AU$14)&gt;5,0,SUMPRODUCT(F60:AU60,$F$83:$AU$83)+'10'!AV60)</f>
        <v>0</v>
      </c>
      <c r="AW60" s="321"/>
      <c r="AX60" s="319">
        <f>IF(MAX($F$12:$AU$14)&gt;5,0,SUMPRODUCT(F60:AU60,$F$84:$AU$84)+'10'!AX60)</f>
        <v>0</v>
      </c>
      <c r="AY60" s="319"/>
      <c r="AZ60" s="320">
        <f>IF(MAX($F$12:$AU$14)&gt;5,0,SUMPRODUCT(F60:AU60,$F$85:$AU$85)+'10'!AZ60)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IF(MAX($F$12:$AU$14)&gt;5,0,SUMPRODUCT(F61:AU61,$F$83:$AU$83)+'10'!AV61)</f>
        <v>0</v>
      </c>
      <c r="AW61" s="321"/>
      <c r="AX61" s="319">
        <f>IF(MAX($F$12:$AU$14)&gt;5,0,SUMPRODUCT(F61:AU61,$F$84:$AU$84)+'10'!AX61)</f>
        <v>0</v>
      </c>
      <c r="AY61" s="319"/>
      <c r="AZ61" s="320">
        <f>IF(MAX($F$12:$AU$14)&gt;5,0,SUMPRODUCT(F61:AU61,$F$85:$AU$85)+'10'!AZ61)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IF(MAX($F$12:$AU$14)&gt;5,0,SUMPRODUCT(F62:AU62,$F$83:$AU$83)+'10'!AV62)</f>
        <v>0</v>
      </c>
      <c r="AW62" s="321"/>
      <c r="AX62" s="319">
        <f>IF(MAX($F$12:$AU$14)&gt;5,0,SUMPRODUCT(F62:AU62,$F$84:$AU$84)+'10'!AX62)</f>
        <v>0</v>
      </c>
      <c r="AY62" s="319"/>
      <c r="AZ62" s="320">
        <f>IF(MAX($F$12:$AU$14)&gt;5,0,SUMPRODUCT(F62:AU62,$F$85:$AU$85)+'10'!AZ62)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IF(MAX($F$12:$AU$14)&gt;5,0,SUMPRODUCT(F63:AU63,$F$83:$AU$83)+'10'!AV63)</f>
        <v>0</v>
      </c>
      <c r="AW63" s="321"/>
      <c r="AX63" s="319">
        <f>IF(MAX($F$12:$AU$14)&gt;5,0,SUMPRODUCT(F63:AU63,$F$84:$AU$84)+'10'!AX63)</f>
        <v>0</v>
      </c>
      <c r="AY63" s="319"/>
      <c r="AZ63" s="320">
        <f>IF(MAX($F$12:$AU$14)&gt;5,0,SUMPRODUCT(F63:AU63,$F$85:$AU$85)+'10'!AZ63)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IF(MAX($F$12:$AU$14)&gt;5,0,SUMPRODUCT(F64:AU64,$F$83:$AU$83)+'10'!AV64)</f>
        <v>0</v>
      </c>
      <c r="AW64" s="321"/>
      <c r="AX64" s="319">
        <f>IF(MAX($F$12:$AU$14)&gt;5,0,SUMPRODUCT(F64:AU64,$F$84:$AU$84)+'10'!AX64)</f>
        <v>0</v>
      </c>
      <c r="AY64" s="319"/>
      <c r="AZ64" s="320">
        <f>IF(MAX($F$12:$AU$14)&gt;5,0,SUMPRODUCT(F64:AU64,$F$85:$AU$85)+'10'!AZ64)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IF(MAX($F$12:$AU$14)&gt;5,0,SUMPRODUCT(F65:AU65,$F$83:$AU$83)+'10'!AV65)</f>
        <v>0</v>
      </c>
      <c r="AW65" s="321"/>
      <c r="AX65" s="319">
        <f>IF(MAX($F$12:$AU$14)&gt;5,0,SUMPRODUCT(F65:AU65,$F$84:$AU$84)+'10'!AX65)</f>
        <v>0</v>
      </c>
      <c r="AY65" s="319"/>
      <c r="AZ65" s="320">
        <f>IF(MAX($F$12:$AU$14)&gt;5,0,SUMPRODUCT(F65:AU65,$F$85:$AU$85)+'10'!AZ65)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IF(MAX($F$12:$AU$14)&gt;5,0,SUMPRODUCT(F66:AU66,$F$83:$AU$83)+'10'!AV66)</f>
        <v>0</v>
      </c>
      <c r="AW66" s="321"/>
      <c r="AX66" s="319">
        <f>IF(MAX($F$12:$AU$14)&gt;5,0,SUMPRODUCT(F66:AU66,$F$84:$AU$84)+'10'!AX66)</f>
        <v>0</v>
      </c>
      <c r="AY66" s="319"/>
      <c r="AZ66" s="320">
        <f>IF(MAX($F$12:$AU$14)&gt;5,0,SUMPRODUCT(F66:AU66,$F$85:$AU$85)+'10'!AZ66)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IF(MAX($F$12:$AU$14)&gt;5,0,SUMPRODUCT(F67:AU67,$F$83:$AU$83)+'10'!AV67)</f>
        <v>0</v>
      </c>
      <c r="AW67" s="321"/>
      <c r="AX67" s="319">
        <f>IF(MAX($F$12:$AU$14)&gt;5,0,SUMPRODUCT(F67:AU67,$F$84:$AU$84)+'10'!AX67)</f>
        <v>0</v>
      </c>
      <c r="AY67" s="319"/>
      <c r="AZ67" s="320">
        <f>IF(MAX($F$12:$AU$14)&gt;5,0,SUMPRODUCT(F67:AU67,$F$85:$AU$85)+'10'!AZ67)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IF(MAX($F$12:$AU$14)&gt;5,0,SUMPRODUCT(F68:AU68,$F$83:$AU$83)+'10'!AV68)</f>
        <v>0</v>
      </c>
      <c r="AW68" s="321"/>
      <c r="AX68" s="319">
        <f>IF(MAX($F$12:$AU$14)&gt;5,0,SUMPRODUCT(F68:AU68,$F$84:$AU$84)+'10'!AX68)</f>
        <v>0</v>
      </c>
      <c r="AY68" s="319"/>
      <c r="AZ68" s="320">
        <f>IF(MAX($F$12:$AU$14)&gt;5,0,SUMPRODUCT(F68:AU68,$F$85:$AU$85)+'10'!AZ68)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IF(MAX($F$12:$AU$14)&gt;5,0,SUMPRODUCT(F69:AU69,$F$83:$AU$83)+'10'!AV69)</f>
        <v>0</v>
      </c>
      <c r="AW69" s="321"/>
      <c r="AX69" s="319">
        <f>IF(MAX($F$12:$AU$14)&gt;5,0,SUMPRODUCT(F69:AU69,$F$84:$AU$84)+'10'!AX69)</f>
        <v>0</v>
      </c>
      <c r="AY69" s="319"/>
      <c r="AZ69" s="320">
        <f>IF(MAX($F$12:$AU$14)&gt;5,0,SUMPRODUCT(F69:AU69,$F$85:$AU$85)+'10'!AZ69)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IF(MAX($F$12:$AU$14)&gt;5,0,SUMPRODUCT(F70:AU70,$F$83:$AU$83)+'10'!AV70)</f>
        <v>0</v>
      </c>
      <c r="AW70" s="321"/>
      <c r="AX70" s="319">
        <f>IF(MAX($F$12:$AU$14)&gt;5,0,SUMPRODUCT(F70:AU70,$F$84:$AU$84)+'10'!AX70)</f>
        <v>0</v>
      </c>
      <c r="AY70" s="319"/>
      <c r="AZ70" s="320">
        <f>IF(MAX($F$12:$AU$14)&gt;5,0,SUMPRODUCT(F70:AU70,$F$85:$AU$85)+'10'!AZ70)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IF(MAX($F$12:$AU$14)&gt;5,0,SUMPRODUCT(F71:AU71,$F$83:$AU$83)+'10'!AV71)</f>
        <v>0</v>
      </c>
      <c r="AW71" s="321"/>
      <c r="AX71" s="319">
        <f>IF(MAX($F$12:$AU$14)&gt;5,0,SUMPRODUCT(F71:AU71,$F$84:$AU$84)+'10'!AX71)</f>
        <v>0</v>
      </c>
      <c r="AY71" s="319"/>
      <c r="AZ71" s="320">
        <f>IF(MAX($F$12:$AU$14)&gt;5,0,SUMPRODUCT(F71:AU71,$F$85:$AU$85)+'10'!AZ71)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IF(MAX($F$12:$AU$14)&gt;5,0,SUMPRODUCT(F72:AU72,$F$83:$AU$83)+'10'!AV72)</f>
        <v>0</v>
      </c>
      <c r="AW72" s="321"/>
      <c r="AX72" s="319">
        <f>IF(MAX($F$12:$AU$14)&gt;5,0,SUMPRODUCT(F72:AU72,$F$84:$AU$84)+'10'!AX72)</f>
        <v>0</v>
      </c>
      <c r="AY72" s="319"/>
      <c r="AZ72" s="320">
        <f>IF(MAX($F$12:$AU$14)&gt;5,0,SUMPRODUCT(F72:AU72,$F$85:$AU$85)+'10'!AZ72)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IF(MAX($F$12:$AU$14)&gt;5,0,SUMPRODUCT(F73:AU73,$F$83:$AU$83)+'10'!AV73)</f>
        <v>0</v>
      </c>
      <c r="AW73" s="321"/>
      <c r="AX73" s="319">
        <f>IF(MAX($F$12:$AU$14)&gt;5,0,SUMPRODUCT(F73:AU73,$F$84:$AU$84)+'10'!AX73)</f>
        <v>0</v>
      </c>
      <c r="AY73" s="319"/>
      <c r="AZ73" s="320">
        <f>IF(MAX($F$12:$AU$14)&gt;5,0,SUMPRODUCT(F73:AU73,$F$85:$AU$85)+'10'!AZ73)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IF(MAX($F$12:$AU$14)&gt;5,0,SUMPRODUCT(F74:AU74,$F$83:$AU$83)+'10'!AV74)</f>
        <v>0</v>
      </c>
      <c r="AW74" s="321"/>
      <c r="AX74" s="319">
        <f>IF(MAX($F$12:$AU$14)&gt;5,0,SUMPRODUCT(F74:AU74,$F$84:$AU$84)+'10'!AX74)</f>
        <v>0</v>
      </c>
      <c r="AY74" s="319"/>
      <c r="AZ74" s="320">
        <f>IF(MAX($F$12:$AU$14)&gt;5,0,SUMPRODUCT(F74:AU74,$F$85:$AU$85)+'10'!AZ74)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IF(MAX($F$12:$AU$14)&gt;5,0,SUMPRODUCT(F75:AU75,$F$83:$AU$83)+'10'!AV75)</f>
        <v>0</v>
      </c>
      <c r="AW75" s="321"/>
      <c r="AX75" s="319">
        <f>IF(MAX($F$12:$AU$14)&gt;5,0,SUMPRODUCT(F75:AU75,$F$84:$AU$84)+'10'!AX75)</f>
        <v>0</v>
      </c>
      <c r="AY75" s="319"/>
      <c r="AZ75" s="320">
        <f>IF(MAX($F$12:$AU$14)&gt;5,0,SUMPRODUCT(F75:AU75,$F$85:$AU$85)+'10'!AZ75)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IF(MAX($F$12:$AU$14)&gt;5,0,SUMPRODUCT(F76:AU76,$F$83:$AU$83)+'10'!AV76)</f>
        <v>0</v>
      </c>
      <c r="AW76" s="321"/>
      <c r="AX76" s="319">
        <f>IF(MAX($F$12:$AU$14)&gt;5,0,SUMPRODUCT(F76:AU76,$F$84:$AU$84)+'10'!AX76)</f>
        <v>0</v>
      </c>
      <c r="AY76" s="319"/>
      <c r="AZ76" s="320">
        <f>IF(MAX($F$12:$AU$14)&gt;5,0,SUMPRODUCT(F76:AU76,$F$85:$AU$85)+'10'!AZ76)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IF(MAX($F$12:$AU$14)&gt;5,0,SUMPRODUCT(F77:AU77,$F$83:$AU$83)+'10'!AV77)</f>
        <v>0</v>
      </c>
      <c r="AW77" s="321"/>
      <c r="AX77" s="319">
        <f>IF(MAX($F$12:$AU$14)&gt;5,0,SUMPRODUCT(F77:AU77,$F$84:$AU$84)+'10'!AX77)</f>
        <v>0</v>
      </c>
      <c r="AY77" s="319"/>
      <c r="AZ77" s="320">
        <f>IF(MAX($F$12:$AU$14)&gt;5,0,SUMPRODUCT(F77:AU77,$F$85:$AU$85)+'10'!AZ77)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IF(MAX($F$12:$AU$14)&gt;5,0,SUMPRODUCT(F78:AU78,$F$83:$AU$83)+'10'!AV78)</f>
        <v>0</v>
      </c>
      <c r="AW78" s="552"/>
      <c r="AX78" s="518">
        <f>IF(MAX($F$12:$AU$14)&gt;5,0,SUMPRODUCT(F78:AU78,$F$84:$AU$84)+'10'!AX78)</f>
        <v>0</v>
      </c>
      <c r="AY78" s="518"/>
      <c r="AZ78" s="561">
        <f>IF(MAX($F$12:$AU$14)&gt;5,0,SUMPRODUCT(F78:AU78,$F$85:$AU$85)+'10'!AZ78)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37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6">
      <selection activeCell="K15" sqref="K15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Z73:BA73"/>
    <mergeCell ref="BB73:BC73"/>
    <mergeCell ref="BB48:BC48"/>
    <mergeCell ref="BB49:BC49"/>
    <mergeCell ref="AZ75:BA75"/>
    <mergeCell ref="AZ76:BA76"/>
    <mergeCell ref="AX73:AY73"/>
    <mergeCell ref="BB76:BC76"/>
    <mergeCell ref="BB39:BC39"/>
    <mergeCell ref="BB40:BC40"/>
    <mergeCell ref="BB41:BC41"/>
    <mergeCell ref="AX74:AY74"/>
    <mergeCell ref="AZ74:BA74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AX71:AY71"/>
    <mergeCell ref="AX72:AY72"/>
    <mergeCell ref="AZ53:BA53"/>
    <mergeCell ref="AX54:AY54"/>
    <mergeCell ref="AZ54:BA54"/>
    <mergeCell ref="AX55:AY55"/>
    <mergeCell ref="AZ55:BA55"/>
    <mergeCell ref="BD9:BI78"/>
    <mergeCell ref="AV78:AW78"/>
    <mergeCell ref="AV77:AW77"/>
    <mergeCell ref="AX37:AY37"/>
    <mergeCell ref="AX36:AY36"/>
    <mergeCell ref="AX35:AY35"/>
    <mergeCell ref="AX34:AY34"/>
    <mergeCell ref="BB37:BC37"/>
    <mergeCell ref="BB38:BC38"/>
    <mergeCell ref="BB35:BC35"/>
    <mergeCell ref="BB36:BC36"/>
    <mergeCell ref="AZ35:BA35"/>
    <mergeCell ref="AZ36:BA36"/>
    <mergeCell ref="AX75:AY75"/>
    <mergeCell ref="AX44:AY44"/>
    <mergeCell ref="AX45:AY45"/>
    <mergeCell ref="AX46:AY46"/>
    <mergeCell ref="AV43:AW43"/>
    <mergeCell ref="AV55:AW55"/>
    <mergeCell ref="AV71:AW71"/>
    <mergeCell ref="AV72:AW72"/>
    <mergeCell ref="AV52:AW52"/>
    <mergeCell ref="AV53:AW53"/>
    <mergeCell ref="AV54:AW54"/>
    <mergeCell ref="AV79:BI79"/>
    <mergeCell ref="AX38:AY38"/>
    <mergeCell ref="BB75:BC75"/>
    <mergeCell ref="BB77:BC77"/>
    <mergeCell ref="BB78:BC78"/>
    <mergeCell ref="BB74:BC74"/>
    <mergeCell ref="AZ77:BA77"/>
    <mergeCell ref="AZ78:BA78"/>
    <mergeCell ref="BB50:BC50"/>
    <mergeCell ref="BB51:BC51"/>
    <mergeCell ref="AX39:AY39"/>
    <mergeCell ref="AX40:AY40"/>
    <mergeCell ref="AX41:AY41"/>
    <mergeCell ref="AX42:AY42"/>
    <mergeCell ref="AX76:AY76"/>
    <mergeCell ref="AX77:AY77"/>
    <mergeCell ref="AX78:AY78"/>
    <mergeCell ref="BB72:BC72"/>
    <mergeCell ref="BB43:BC43"/>
    <mergeCell ref="BB44:BC44"/>
    <mergeCell ref="BB45:BC45"/>
    <mergeCell ref="BB46:BC46"/>
    <mergeCell ref="BB34:BC34"/>
    <mergeCell ref="AZ43:BA43"/>
    <mergeCell ref="AZ71:BA71"/>
    <mergeCell ref="AZ72:BA72"/>
    <mergeCell ref="AZ44:BA44"/>
    <mergeCell ref="BB71:BC71"/>
    <mergeCell ref="AZ38:BA38"/>
    <mergeCell ref="AZ45:BA45"/>
    <mergeCell ref="AZ46:BA46"/>
    <mergeCell ref="BB42:BC42"/>
    <mergeCell ref="AZ39:BA39"/>
    <mergeCell ref="AZ40:BA40"/>
    <mergeCell ref="AZ41:BA41"/>
    <mergeCell ref="AZ42:BA42"/>
    <mergeCell ref="BB47:BC47"/>
    <mergeCell ref="BB63:BC63"/>
    <mergeCell ref="AV73:AW73"/>
    <mergeCell ref="AZ37:BA37"/>
    <mergeCell ref="AX43:AY43"/>
    <mergeCell ref="AV75:AW75"/>
    <mergeCell ref="AV76:AW76"/>
    <mergeCell ref="AV39:AW39"/>
    <mergeCell ref="AV40:AW40"/>
    <mergeCell ref="AV45:AW45"/>
    <mergeCell ref="AV46:AW46"/>
    <mergeCell ref="AX49:AY49"/>
    <mergeCell ref="AZ49:BA49"/>
    <mergeCell ref="AX50:AY50"/>
    <mergeCell ref="AZ50:BA50"/>
    <mergeCell ref="AZ47:BA47"/>
    <mergeCell ref="AV49:AW49"/>
    <mergeCell ref="AX51:AY51"/>
    <mergeCell ref="AZ51:BA51"/>
    <mergeCell ref="AX52:AY52"/>
    <mergeCell ref="AZ52:BA52"/>
    <mergeCell ref="AX53:AY53"/>
    <mergeCell ref="AV74:AW74"/>
    <mergeCell ref="AV44:AW44"/>
    <mergeCell ref="AV50:AW50"/>
    <mergeCell ref="AV51:AW51"/>
    <mergeCell ref="A6:A7"/>
    <mergeCell ref="A15:A16"/>
    <mergeCell ref="B15:B16"/>
    <mergeCell ref="B11:E11"/>
    <mergeCell ref="B10:E10"/>
    <mergeCell ref="A10:A11"/>
    <mergeCell ref="AV41:AW41"/>
    <mergeCell ref="AV42:AW42"/>
    <mergeCell ref="AV34:AW34"/>
    <mergeCell ref="AV24:AW24"/>
    <mergeCell ref="AV25:AW25"/>
    <mergeCell ref="AV31:AW31"/>
    <mergeCell ref="AV32:AW32"/>
    <mergeCell ref="AV22:AW22"/>
    <mergeCell ref="AV23:AW23"/>
    <mergeCell ref="F15:AU16"/>
    <mergeCell ref="AV17:AW17"/>
    <mergeCell ref="AV35:AW35"/>
    <mergeCell ref="AV36:AW36"/>
    <mergeCell ref="AV37:AW37"/>
    <mergeCell ref="AV9:BC10"/>
    <mergeCell ref="AV11:AY11"/>
    <mergeCell ref="AZ11:BC11"/>
    <mergeCell ref="AV38:AW38"/>
    <mergeCell ref="AZ34:BA34"/>
    <mergeCell ref="BB24:BC24"/>
    <mergeCell ref="AZ28:BA28"/>
    <mergeCell ref="A30:BC30"/>
    <mergeCell ref="AZ27:BA27"/>
    <mergeCell ref="B9:E9"/>
    <mergeCell ref="E15:E16"/>
    <mergeCell ref="C15:C16"/>
    <mergeCell ref="D15:D16"/>
    <mergeCell ref="B12:E14"/>
    <mergeCell ref="AV26:AW26"/>
    <mergeCell ref="AX31:AY31"/>
    <mergeCell ref="AX27:AY27"/>
    <mergeCell ref="AX28:AY28"/>
    <mergeCell ref="AX26:AY26"/>
    <mergeCell ref="AX24:AY24"/>
    <mergeCell ref="AX25:AY25"/>
    <mergeCell ref="AV28:AW28"/>
    <mergeCell ref="AV33:AW33"/>
    <mergeCell ref="AZ31:BA31"/>
    <mergeCell ref="AZ32:BA32"/>
    <mergeCell ref="AZ33:BA33"/>
    <mergeCell ref="BB33:BC33"/>
    <mergeCell ref="AX33:AY33"/>
    <mergeCell ref="AX32:AY32"/>
    <mergeCell ref="BB32:BC32"/>
    <mergeCell ref="AX29:AY29"/>
    <mergeCell ref="AZ29:BA29"/>
    <mergeCell ref="BB18:BC18"/>
    <mergeCell ref="AZ23:BA23"/>
    <mergeCell ref="AX21:AY21"/>
    <mergeCell ref="AZ26:BA26"/>
    <mergeCell ref="BB25:BC25"/>
    <mergeCell ref="AZ25:BA25"/>
    <mergeCell ref="AZ21:BA21"/>
    <mergeCell ref="AX22:AY22"/>
    <mergeCell ref="AX18:AY18"/>
    <mergeCell ref="AZ22:BA22"/>
    <mergeCell ref="AX23:AY23"/>
    <mergeCell ref="AZ24:BA24"/>
    <mergeCell ref="BB19:BC19"/>
    <mergeCell ref="BB20:BC20"/>
    <mergeCell ref="BB21:BC21"/>
    <mergeCell ref="BB22:BC22"/>
    <mergeCell ref="BB23:BC23"/>
    <mergeCell ref="BB28:BC28"/>
    <mergeCell ref="BB29:BC29"/>
    <mergeCell ref="AZ17:BA17"/>
    <mergeCell ref="AV18:AW18"/>
    <mergeCell ref="BB14:BC14"/>
    <mergeCell ref="BB13:BC13"/>
    <mergeCell ref="BB17:BC17"/>
    <mergeCell ref="AZ18:BA18"/>
    <mergeCell ref="AX17:AY17"/>
    <mergeCell ref="AZ12:BA12"/>
    <mergeCell ref="AZ13:BA13"/>
    <mergeCell ref="AZ14:BA14"/>
    <mergeCell ref="BB16:BC16"/>
    <mergeCell ref="BB12:BC12"/>
    <mergeCell ref="AV15:BC15"/>
    <mergeCell ref="AV16:AW16"/>
    <mergeCell ref="AZ16:BA16"/>
    <mergeCell ref="AX16:AY16"/>
    <mergeCell ref="BB64:BC64"/>
    <mergeCell ref="BB65:BC65"/>
    <mergeCell ref="BB66:BC66"/>
    <mergeCell ref="BB67:BC67"/>
    <mergeCell ref="BB68:BC68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V21:AW21"/>
    <mergeCell ref="AV47:AW47"/>
    <mergeCell ref="AX47:AY47"/>
    <mergeCell ref="AV27:AW27"/>
    <mergeCell ref="BB31:BC31"/>
    <mergeCell ref="BB27:BC27"/>
    <mergeCell ref="BB26:BC26"/>
    <mergeCell ref="AV48:AW48"/>
    <mergeCell ref="AX48:AY48"/>
    <mergeCell ref="AZ48:BA48"/>
    <mergeCell ref="AV29:AW29"/>
    <mergeCell ref="AX56:AY56"/>
    <mergeCell ref="AZ56:BA56"/>
    <mergeCell ref="AV57:AW57"/>
    <mergeCell ref="AX57:AY57"/>
    <mergeCell ref="AZ57:BA57"/>
    <mergeCell ref="AV58:AW58"/>
    <mergeCell ref="AX58:AY58"/>
    <mergeCell ref="AZ58:BA58"/>
    <mergeCell ref="AV59:AW59"/>
    <mergeCell ref="AX59:AY59"/>
    <mergeCell ref="AZ59:BA59"/>
    <mergeCell ref="AV56:AW56"/>
    <mergeCell ref="AX60:AY60"/>
    <mergeCell ref="AZ60:BA60"/>
    <mergeCell ref="AX61:AY61"/>
    <mergeCell ref="AZ61:BA61"/>
    <mergeCell ref="AV60:AW60"/>
    <mergeCell ref="AV62:AW62"/>
    <mergeCell ref="AX62:AY62"/>
    <mergeCell ref="AZ62:BA62"/>
    <mergeCell ref="AV63:AW63"/>
    <mergeCell ref="AX63:AY63"/>
    <mergeCell ref="AZ63:BA63"/>
    <mergeCell ref="AV61:AW61"/>
    <mergeCell ref="AX64:AY64"/>
    <mergeCell ref="AZ64:BA64"/>
    <mergeCell ref="AV65:AW65"/>
    <mergeCell ref="AX65:AY65"/>
    <mergeCell ref="AZ65:BA65"/>
    <mergeCell ref="AV66:AW66"/>
    <mergeCell ref="AX66:AY66"/>
    <mergeCell ref="AZ66:BA66"/>
    <mergeCell ref="AX70:AY70"/>
    <mergeCell ref="AZ70:BA70"/>
    <mergeCell ref="AV68:AW68"/>
    <mergeCell ref="AX68:AY68"/>
    <mergeCell ref="AZ68:BA68"/>
    <mergeCell ref="AV69:AW69"/>
    <mergeCell ref="AX69:AY69"/>
    <mergeCell ref="AZ69:BA69"/>
    <mergeCell ref="AV67:AW67"/>
    <mergeCell ref="AX67:AY67"/>
    <mergeCell ref="AZ67:BA67"/>
    <mergeCell ref="AV64:AW64"/>
    <mergeCell ref="AV70:AW70"/>
  </mergeCells>
  <phoneticPr fontId="0" type="noConversion"/>
  <conditionalFormatting sqref="F12:AU14">
    <cfRule type="cellIs" dxfId="9" priority="5" stopIfTrue="1" operator="greaterThan">
      <formula>5</formula>
    </cfRule>
  </conditionalFormatting>
  <conditionalFormatting sqref="F12:AU14">
    <cfRule type="cellIs" dxfId="8" priority="4" stopIfTrue="1" operator="greaterThan">
      <formula>5</formula>
    </cfRule>
  </conditionalFormatting>
  <conditionalFormatting sqref="F12:AU14">
    <cfRule type="expression" dxfId="7" priority="3">
      <formula>F$86&gt;1</formula>
    </cfRule>
  </conditionalFormatting>
  <conditionalFormatting sqref="F17:AU29">
    <cfRule type="expression" dxfId="6" priority="2">
      <formula>F17&gt;MAX(F$12:F$14)</formula>
    </cfRule>
  </conditionalFormatting>
  <conditionalFormatting sqref="F31:AU78">
    <cfRule type="expression" dxfId="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5" width="3.125" style="8" customWidth="1"/>
    <col min="6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50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IF('1'!A10="","",IF(F11&lt;'11'!F11,'11'!A10+1,'11'!A10))</f>
        <v>2014</v>
      </c>
      <c r="B10" s="401" t="s">
        <v>8</v>
      </c>
      <c r="C10" s="402"/>
      <c r="D10" s="402"/>
      <c r="E10" s="403"/>
      <c r="F10" s="216">
        <f>IF(AND(OR('11'!L10=28,'11'!S10=28,'11'!Z10=28,'11'!AG10=28,'11'!AN10=28),'11'!L11=2),1,IF(AND(OR('11'!L11=4,'11'!L11=6,'11'!L11=9,'11'!L11=11),OR('11'!L10=30,'11'!S10=30,'11'!Z10=30,'11'!AG10=30,'11'!AN10=30)),1,IF(AND(OR('11'!L11=1,'11'!L11=3,'11'!L11=5,'11'!L11=7,'11'!L11=8,'11'!L11=10,'11'!L11=12),OR('11'!L10=31,'11'!S10=31,'11'!Z10=31,'11'!AG10=31,'11'!AN10=31)),1,"")))</f>
        <v>1</v>
      </c>
      <c r="G10" s="216">
        <f>IF(F10="",IF(AND(OR('11'!M10=28,'11'!T10=28,'11'!AA10=28,'11'!AH10=28,'11'!AO10=28),'11'!M11=2),1,IF(AND(OR('11'!M11=4,'11'!M11=6,'11'!M11=9,'11'!M11=11),OR('11'!M10=30,'11'!T10=30,'11'!AA10=30,'11'!AH10=30,'11'!AO10=30)),1,IF(AND(OR('11'!M11=1,'11'!M11=3,'11'!M11=5,'11'!M11=7,'11'!M11=8,'11'!M11=10,'11'!M11=12),OR('11'!M10=31,'11'!T10=31,'11'!AA10=31,'11'!AH10=31,'11'!AO10=31)),1,""))),F10+1)</f>
        <v>2</v>
      </c>
      <c r="H10" s="216">
        <f>IF(G10="",IF(AND(OR('11'!N10=28,'11'!U10=28,'11'!AB10=28,'11'!AI10=28,'11'!AP10=28),'11'!N11=2),1,IF(AND(OR('11'!N11=4,'11'!N11=6,'11'!N11=9,'11'!N11=11),OR('11'!N10=30,'11'!U10=30,'11'!AB10=30,'11'!AI10=30,'11'!AP10=30)),1,IF(AND(OR('11'!N11=1,'11'!N11=3,'11'!N11=5,'11'!N11=7,'11'!N11=8,'11'!N11=10,'11'!N11=12),OR('11'!N10=31,'11'!U10=31,'11'!AB10=31,'11'!AI10=31,'11'!AP10=31)),1,""))),G10+1)</f>
        <v>3</v>
      </c>
      <c r="I10" s="216">
        <f>IF(H10="",IF(AND(OR('11'!O10=28,'11'!V10=28,'11'!AC10=28,'11'!AJ10=28,'11'!AQ10=28),'11'!O11=2),1,IF(AND(OR('11'!O11=4,'11'!O11=6,'11'!O11=9,'11'!O11=11),OR('11'!O10=30,'11'!V10=30,'11'!AC10=30,'11'!AJ10=30,'11'!AQ10=30)),1,IF(AND(OR('11'!O11=1,'11'!O11=3,'11'!O11=5,'11'!O11=7,'11'!O11=8,'11'!O11=10,'11'!O11=12),OR('11'!O10=31,'11'!V10=31,'11'!AC10=31,'11'!AJ10=31,'11'!AQ10=31)),1,""))),H10+1)</f>
        <v>4</v>
      </c>
      <c r="J10" s="216">
        <f>IF(I10="",IF(AND(OR('11'!P10=28,'11'!W10=28,'11'!AD10=28,'11'!AK10=28,'11'!AR10=28),'11'!P11=2),1,IF(AND(OR('11'!P11=4,'11'!P11=6,'11'!P11=9,'11'!P11=11),OR('11'!P10=30,'11'!W10=30,'11'!AD10=30,'11'!AK10=30,'11'!AR10=30)),1,IF(AND(OR('11'!P11=1,'11'!P11=3,'11'!P11=5,'11'!P11=7,'11'!P11=8,'11'!P11=10,'11'!P11=12),OR('11'!P10=31,'11'!W10=31,'11'!AD10=31,'11'!AK10=31,'11'!AR10=31)),1,""))),I10+1)</f>
        <v>5</v>
      </c>
      <c r="K10" s="216">
        <f>IF(J10="",IF(AND(OR('11'!Q10=28,'11'!X10=28,'11'!AE10=28,'11'!AL10=28,'11'!AS10=28),'11'!Q11=2),1,IF(AND(OR('11'!Q11=4,'11'!Q11=6,'11'!Q11=9,'11'!Q11=11),OR('11'!Q10=30,'11'!X10=30,'11'!AE10=30,'11'!AL10=30,'11'!AS10=30)),1,IF(AND(OR('11'!Q11=1,'11'!Q11=3,'11'!Q11=5,'11'!Q11=7,'11'!Q11=8,'11'!Q11=10,'11'!Q11=12),OR('11'!Q10=31,'11'!X10=31,'11'!AE10=31,'11'!AL10=31,'11'!AS10=31)),1,""))),J10+1)</f>
        <v>6</v>
      </c>
      <c r="L10" s="216">
        <f>IF(K10="",IF(AND(OR('11'!R10=28,'11'!Y10=28,'11'!AF10=28,'11'!AM10=28,'11'!AT10=28),'11'!R11=2),1,IF(AND(OR('11'!R11=4,'11'!R11=6,'11'!R11=9,'11'!R11=11),OR('11'!R10=30,'11'!Y10=30,'11'!AF10=30,'11'!AM10=30,'11'!AT10=30)),1,IF(AND(OR('11'!R11=1,'11'!R11=3,'11'!R11=5,'11'!R11=7,'11'!R11=8,'11'!R11=10,'11'!R11=12),OR('11'!R10=31,'11'!Y10=31,'11'!AF10=31,'11'!AM10=31,'11'!AT10=31)),1,""))),K10+1)</f>
        <v>7</v>
      </c>
      <c r="M10" s="217">
        <f>IF(L10&lt;&gt;"",IF(AND(L11=2,L10&lt;28),L10+1,IF(AND(OR(L11=4,L11=6,L11=9,L11=11),L10&lt;30),L10+1,IF(AND(OR(L11=1,L11=3,L11=5,L11=7,L11=8,L11=10,L11=12),L10&lt;31),L10+1,""))),"")</f>
        <v>8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9</v>
      </c>
      <c r="O10" s="216">
        <f t="shared" si="0"/>
        <v>10</v>
      </c>
      <c r="P10" s="216">
        <f t="shared" si="0"/>
        <v>11</v>
      </c>
      <c r="Q10" s="216">
        <f t="shared" si="0"/>
        <v>12</v>
      </c>
      <c r="R10" s="216">
        <f t="shared" si="0"/>
        <v>13</v>
      </c>
      <c r="S10" s="218">
        <f t="shared" si="0"/>
        <v>14</v>
      </c>
      <c r="T10" s="217">
        <f t="shared" si="0"/>
        <v>15</v>
      </c>
      <c r="U10" s="216">
        <f t="shared" si="0"/>
        <v>16</v>
      </c>
      <c r="V10" s="216">
        <f t="shared" si="0"/>
        <v>17</v>
      </c>
      <c r="W10" s="216">
        <f t="shared" si="0"/>
        <v>18</v>
      </c>
      <c r="X10" s="216">
        <f t="shared" si="0"/>
        <v>19</v>
      </c>
      <c r="Y10" s="216">
        <f t="shared" si="0"/>
        <v>20</v>
      </c>
      <c r="Z10" s="288">
        <f t="shared" si="0"/>
        <v>21</v>
      </c>
      <c r="AA10" s="215">
        <f t="shared" si="0"/>
        <v>22</v>
      </c>
      <c r="AB10" s="216">
        <f t="shared" si="0"/>
        <v>23</v>
      </c>
      <c r="AC10" s="216">
        <f t="shared" si="0"/>
        <v>24</v>
      </c>
      <c r="AD10" s="216">
        <f t="shared" si="0"/>
        <v>25</v>
      </c>
      <c r="AE10" s="216">
        <f t="shared" si="0"/>
        <v>26</v>
      </c>
      <c r="AF10" s="216">
        <f t="shared" si="0"/>
        <v>27</v>
      </c>
      <c r="AG10" s="218">
        <f t="shared" si="0"/>
        <v>28</v>
      </c>
      <c r="AH10" s="217">
        <f t="shared" si="0"/>
        <v>29</v>
      </c>
      <c r="AI10" s="216">
        <f t="shared" si="0"/>
        <v>30</v>
      </c>
      <c r="AJ10" s="216" t="str">
        <f t="shared" si="0"/>
        <v/>
      </c>
      <c r="AK10" s="216" t="str">
        <f t="shared" si="0"/>
        <v/>
      </c>
      <c r="AL10" s="216" t="str">
        <f t="shared" si="0"/>
        <v/>
      </c>
      <c r="AM10" s="216" t="str">
        <f t="shared" si="0"/>
        <v/>
      </c>
      <c r="AN10" s="288" t="str">
        <f t="shared" si="0"/>
        <v/>
      </c>
      <c r="AO10" s="215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89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2">
        <f>IF(F10="","",IF('1'!$S$7+11&lt;13,'1'!$S$7+11,IF('1'!$S$7+11=12,1,'1'!$S$7+11-12)))</f>
        <v>9</v>
      </c>
      <c r="G11" s="282">
        <f>IF(G10="","",IF('1'!$S$7+11&lt;13,'1'!$S$7+11,IF('1'!$S$7+11=12,1,'1'!$S$7+11-12)))</f>
        <v>9</v>
      </c>
      <c r="H11" s="282">
        <f>IF(H10="","",IF('1'!$S$7+11&lt;13,'1'!$S$7+11,IF('1'!$S$7+11=12,1,'1'!$S$7+11-12)))</f>
        <v>9</v>
      </c>
      <c r="I11" s="282">
        <f>IF(I10="","",IF('1'!$S$7+11&lt;13,'1'!$S$7+11,IF('1'!$S$7+11=12,1,'1'!$S$7+11-12)))</f>
        <v>9</v>
      </c>
      <c r="J11" s="282">
        <f>IF(J10="","",IF('1'!$S$7+11&lt;13,'1'!$S$7+11,IF('1'!$S$7+11=12,1,'1'!$S$7+11-12)))</f>
        <v>9</v>
      </c>
      <c r="K11" s="282">
        <f>IF(K10="","",IF('1'!$S$7+11&lt;13,'1'!$S$7+11,IF('1'!$S$7+11=12,1,'1'!$S$7+11-12)))</f>
        <v>9</v>
      </c>
      <c r="L11" s="283">
        <f>IF(L10="","",IF('1'!$S$7+11&lt;13,'1'!$S$7+11,IF('1'!$S$7+11=12,1,'1'!$S$7+11-12)))</f>
        <v>9</v>
      </c>
      <c r="M11" s="284">
        <f>IF(M10="","",IF('1'!$S$7+11&lt;13,'1'!$S$7+11,IF('1'!$S$7+11=12,1,'1'!$S$7+11-12)))</f>
        <v>9</v>
      </c>
      <c r="N11" s="282">
        <f>IF(N10="","",IF('1'!$S$7+11&lt;13,'1'!$S$7+11,IF('1'!$S$7+11=12,1,'1'!$S$7+11-12)))</f>
        <v>9</v>
      </c>
      <c r="O11" s="282">
        <f>IF(O10="","",IF('1'!$S$7+11&lt;13,'1'!$S$7+11,IF('1'!$S$7+11=12,1,'1'!$S$7+11-12)))</f>
        <v>9</v>
      </c>
      <c r="P11" s="282">
        <f>IF(P10="","",IF('1'!$S$7+11&lt;13,'1'!$S$7+11,IF('1'!$S$7+11=12,1,'1'!$S$7+11-12)))</f>
        <v>9</v>
      </c>
      <c r="Q11" s="282">
        <f>IF(Q10="","",IF('1'!$S$7+11&lt;13,'1'!$S$7+11,IF('1'!$S$7+11=12,1,'1'!$S$7+11-12)))</f>
        <v>9</v>
      </c>
      <c r="R11" s="282">
        <f>IF(R10="","",IF('1'!$S$7+11&lt;13,'1'!$S$7+11,IF('1'!$S$7+11=12,1,'1'!$S$7+11-12)))</f>
        <v>9</v>
      </c>
      <c r="S11" s="285">
        <f>IF(S10="","",IF('1'!$S$7+11&lt;13,'1'!$S$7+11,IF('1'!$S$7+11=12,1,'1'!$S$7+11-12)))</f>
        <v>9</v>
      </c>
      <c r="T11" s="286">
        <f>IF(T10="","",IF('1'!$S$7+11&lt;13,'1'!$S$7+11,IF('1'!$S$7+11=12,1,'1'!$S$7+11-12)))</f>
        <v>9</v>
      </c>
      <c r="U11" s="282">
        <f>IF(U10="","",IF('1'!$S$7+11&lt;13,'1'!$S$7+11,IF('1'!$S$7+11=12,1,'1'!$S$7+11-12)))</f>
        <v>9</v>
      </c>
      <c r="V11" s="282">
        <f>IF(V10="","",IF('1'!$S$7+11&lt;13,'1'!$S$7+11,IF('1'!$S$7+11=12,1,'1'!$S$7+11-12)))</f>
        <v>9</v>
      </c>
      <c r="W11" s="282">
        <f>IF(W10="","",IF('1'!$S$7+11&lt;13,'1'!$S$7+11,IF('1'!$S$7+11=12,1,'1'!$S$7+11-12)))</f>
        <v>9</v>
      </c>
      <c r="X11" s="282">
        <f>IF(X10="","",IF('1'!$S$7+11&lt;13,'1'!$S$7+11,IF('1'!$S$7+11=12,1,'1'!$S$7+11-12)))</f>
        <v>9</v>
      </c>
      <c r="Y11" s="282">
        <f>IF(Y10="","",IF('1'!$S$7+11&lt;13,'1'!$S$7+11,IF('1'!$S$7+11=12,1,'1'!$S$7+11-12)))</f>
        <v>9</v>
      </c>
      <c r="Z11" s="283">
        <f>IF(Z10="","",IF('1'!$S$7+11&lt;13,'1'!$S$7+11,IF('1'!$S$7+11=12,1,'1'!$S$7+11-12)))</f>
        <v>9</v>
      </c>
      <c r="AA11" s="284">
        <f>IF(AA10="","",IF('1'!$S$7+11&lt;13,'1'!$S$7+11,IF('1'!$S$7+11=12,1,'1'!$S$7+11-12)))</f>
        <v>9</v>
      </c>
      <c r="AB11" s="282">
        <f>IF(AB10="","",IF('1'!$S$7+11&lt;13,'1'!$S$7+11,IF('1'!$S$7+11=12,1,'1'!$S$7+11-12)))</f>
        <v>9</v>
      </c>
      <c r="AC11" s="282">
        <f>IF(AC10="","",IF('1'!$S$7+11&lt;13,'1'!$S$7+11,IF('1'!$S$7+11=12,1,'1'!$S$7+11-12)))</f>
        <v>9</v>
      </c>
      <c r="AD11" s="282">
        <f>IF(AD10="","",IF('1'!$S$7+11&lt;13,'1'!$S$7+11,IF('1'!$S$7+11=12,1,'1'!$S$7+11-12)))</f>
        <v>9</v>
      </c>
      <c r="AE11" s="282">
        <f>IF(AE10="","",IF('1'!$S$7+11&lt;13,'1'!$S$7+11,IF('1'!$S$7+11=12,1,'1'!$S$7+11-12)))</f>
        <v>9</v>
      </c>
      <c r="AF11" s="282">
        <f>IF(AF10="","",IF('1'!$S$7+11&lt;13,'1'!$S$7+11,IF('1'!$S$7+11=12,1,'1'!$S$7+11-12)))</f>
        <v>9</v>
      </c>
      <c r="AG11" s="285">
        <f>IF(AG10="","",IF('1'!$S$7+11&lt;13,'1'!$S$7+11,IF('1'!$S$7+11=12,1,'1'!$S$7+11-12)))</f>
        <v>9</v>
      </c>
      <c r="AH11" s="286">
        <f>IF(AH10="","",IF('1'!$S$7+11&lt;13,'1'!$S$7+11,IF('1'!$S$7+11=12,1,'1'!$S$7+11-12)))</f>
        <v>9</v>
      </c>
      <c r="AI11" s="282">
        <f>IF(AI10="","",IF('1'!$S$7+11&lt;13,'1'!$S$7+11,IF('1'!$S$7+11=12,1,'1'!$S$7+11-12)))</f>
        <v>9</v>
      </c>
      <c r="AJ11" s="282" t="str">
        <f>IF(AJ10="","",IF('1'!$S$7+11&lt;13,'1'!$S$7+11,IF('1'!$S$7+11=12,1,'1'!$S$7+11-12)))</f>
        <v/>
      </c>
      <c r="AK11" s="282" t="str">
        <f>IF(AK10="","",IF('1'!$S$7+11&lt;13,'1'!$S$7+11,IF('1'!$S$7+11=12,1,'1'!$S$7+11-12)))</f>
        <v/>
      </c>
      <c r="AL11" s="282" t="str">
        <f>IF(AL10="","",IF('1'!$S$7+11&lt;13,'1'!$S$7+11,IF('1'!$S$7+11=12,1,'1'!$S$7+11-12)))</f>
        <v/>
      </c>
      <c r="AM11" s="282" t="str">
        <f>IF(AM10="","",IF('1'!$S$7+11&lt;13,'1'!$S$7+11,IF('1'!$S$7+11=12,1,'1'!$S$7+11-12)))</f>
        <v/>
      </c>
      <c r="AN11" s="285" t="str">
        <f>IF(AN10="","",IF('1'!$S$7+11&lt;13,'1'!$S$7+11,IF('1'!$S$7+11=12,1,'1'!$S$7+11-12)))</f>
        <v/>
      </c>
      <c r="AO11" s="286" t="str">
        <f>IF(AO10="","",IF('1'!$S$7+11&lt;13,'1'!$S$7+11,IF('1'!$S$7+11=12,1,'1'!$S$7+11-12)))</f>
        <v/>
      </c>
      <c r="AP11" s="282" t="str">
        <f>IF(AP10="","",IF('1'!$S$7+11&lt;13,'1'!$S$7+11,IF('1'!$S$7+11=12,1,'1'!$S$7+11-12)))</f>
        <v/>
      </c>
      <c r="AQ11" s="282" t="str">
        <f>IF(AQ10="","",IF('1'!$S$7+11&lt;13,'1'!$S$7+11,IF('1'!$S$7+11=12,1,'1'!$S$7+11-12)))</f>
        <v/>
      </c>
      <c r="AR11" s="282" t="str">
        <f>IF(AR10="","",IF('1'!$S$7+11&lt;13,'1'!$S$7+11,IF('1'!$S$7+11=12,1,'1'!$S$7+11-12)))</f>
        <v/>
      </c>
      <c r="AS11" s="282" t="str">
        <f>IF(AS10="","",IF('1'!$S$7+11&lt;13,'1'!$S$7+11,IF('1'!$S$7+11=12,1,'1'!$S$7+11-12)))</f>
        <v/>
      </c>
      <c r="AT11" s="282" t="str">
        <f>IF(AT10="","",IF('1'!$S$7+11&lt;13,'1'!$S$7+11,IF('1'!$S$7+11=12,1,'1'!$S$7+11-12)))</f>
        <v/>
      </c>
      <c r="AU11" s="287" t="str">
        <f>IF(AU10="","",IF('1'!$S$7+11&lt;13,'1'!$S$7+11,IF('1'!$S$7+11=12,1,'1'!$S$7+11-12)))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423">
        <f>AZ12+'11'!BB12</f>
        <v>0</v>
      </c>
      <c r="BC12" s="424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427">
        <f>AZ13+'11'!BB13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AZ14+'11'!BB14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IF(MAX($F$12:$AU$14)&gt;5,0,SUMPRODUCT(F17:AU17,$F$83:$AU$83)+'11'!AV17)</f>
        <v>0</v>
      </c>
      <c r="AW17" s="343"/>
      <c r="AX17" s="343">
        <f>IF(MAX($F$12:$AU$14)&gt;5,0,SUMPRODUCT(F17:AU17,$F$84:$AU$84)+'11'!AX17)</f>
        <v>0</v>
      </c>
      <c r="AY17" s="343"/>
      <c r="AZ17" s="343">
        <f>IF(MAX($F$12:$AU$14)&gt;5,0,SUMPRODUCT(F17:AU17,$F$85:$AU$85)+'11'!AZ17)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IF(MAX($F$12:$AU$14)&gt;5,0,SUMPRODUCT(F18:AU18,$F$83:$AU$83)+'11'!AV18)</f>
        <v>0</v>
      </c>
      <c r="AW18" s="319"/>
      <c r="AX18" s="319">
        <f>IF(MAX($F$12:$AU$14)&gt;5,0,SUMPRODUCT(F18:AU18,$F$84:$AU$84)+'11'!AX18)</f>
        <v>0</v>
      </c>
      <c r="AY18" s="319"/>
      <c r="AZ18" s="319">
        <f>IF(MAX($F$12:$AU$14)&gt;5,0,SUMPRODUCT(F18:AU18,$F$85:$AU$85)+'11'!AZ18)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IF(MAX($F$12:$AU$14)&gt;5,0,SUMPRODUCT(F19:AU19,$F$83:$AU$83)+'11'!AV19)</f>
        <v>0</v>
      </c>
      <c r="AW19" s="319"/>
      <c r="AX19" s="319">
        <f>IF(MAX($F$12:$AU$14)&gt;5,0,SUMPRODUCT(F19:AU19,$F$84:$AU$84)+'11'!AX19)</f>
        <v>0</v>
      </c>
      <c r="AY19" s="319"/>
      <c r="AZ19" s="319">
        <f>IF(MAX($F$12:$AU$14)&gt;5,0,SUMPRODUCT(F19:AU19,$F$85:$AU$85)+'11'!AZ19)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IF(MAX($F$12:$AU$14)&gt;5,0,SUMPRODUCT(F20:AU20,$F$83:$AU$83)+'11'!AV20)</f>
        <v>0</v>
      </c>
      <c r="AW20" s="319"/>
      <c r="AX20" s="319">
        <f>IF(MAX($F$12:$AU$14)&gt;5,0,SUMPRODUCT(F20:AU20,$F$84:$AU$84)+'11'!AX20)</f>
        <v>0</v>
      </c>
      <c r="AY20" s="319"/>
      <c r="AZ20" s="319">
        <f>IF(MAX($F$12:$AU$14)&gt;5,0,SUMPRODUCT(F20:AU20,$F$85:$AU$85)+'11'!AZ20)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IF(MAX($F$12:$AU$14)&gt;5,0,SUMPRODUCT(F21:AU21,$F$83:$AU$83)+'11'!AV21)</f>
        <v>0</v>
      </c>
      <c r="AW21" s="319"/>
      <c r="AX21" s="319">
        <f>IF(MAX($F$12:$AU$14)&gt;5,0,SUMPRODUCT(F21:AU21,$F$84:$AU$84)+'11'!AX21)</f>
        <v>0</v>
      </c>
      <c r="AY21" s="319"/>
      <c r="AZ21" s="319">
        <f>IF(MAX($F$12:$AU$14)&gt;5,0,SUMPRODUCT(F21:AU21,$F$85:$AU$85)+'11'!AZ21)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IF(MAX($F$12:$AU$14)&gt;5,0,SUMPRODUCT(F22:AU22,$F$83:$AU$83)+'11'!AV22)</f>
        <v>0</v>
      </c>
      <c r="AW22" s="319"/>
      <c r="AX22" s="319">
        <f>IF(MAX($F$12:$AU$14)&gt;5,0,SUMPRODUCT(F22:AU22,$F$84:$AU$84)+'11'!AX22)</f>
        <v>0</v>
      </c>
      <c r="AY22" s="319"/>
      <c r="AZ22" s="319">
        <f>IF(MAX($F$12:$AU$14)&gt;5,0,SUMPRODUCT(F22:AU22,$F$85:$AU$85)+'11'!AZ22)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IF(MAX($F$12:$AU$14)&gt;5,0,SUMPRODUCT(F23:AU23,$F$83:$AU$83)+'11'!AV23)</f>
        <v>0</v>
      </c>
      <c r="AW23" s="319"/>
      <c r="AX23" s="319">
        <f>IF(MAX($F$12:$AU$14)&gt;5,0,SUMPRODUCT(F23:AU23,$F$84:$AU$84)+'11'!AX23)</f>
        <v>0</v>
      </c>
      <c r="AY23" s="319"/>
      <c r="AZ23" s="319">
        <f>IF(MAX($F$12:$AU$14)&gt;5,0,SUMPRODUCT(F23:AU23,$F$85:$AU$85)+'11'!AZ23)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IF(MAX($F$12:$AU$14)&gt;5,0,SUMPRODUCT(F24:AU24,$F$83:$AU$83)+'11'!AV24)</f>
        <v>0</v>
      </c>
      <c r="AW24" s="319"/>
      <c r="AX24" s="319">
        <f>IF(MAX($F$12:$AU$14)&gt;5,0,SUMPRODUCT(F24:AU24,$F$84:$AU$84)+'11'!AX24)</f>
        <v>0</v>
      </c>
      <c r="AY24" s="319"/>
      <c r="AZ24" s="319">
        <f>IF(MAX($F$12:$AU$14)&gt;5,0,SUMPRODUCT(F24:AU24,$F$85:$AU$85)+'11'!AZ24)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IF(MAX($F$12:$AU$14)&gt;5,0,SUMPRODUCT(F25:AU25,$F$83:$AU$83)+'11'!AV25)</f>
        <v>0</v>
      </c>
      <c r="AW25" s="319"/>
      <c r="AX25" s="319">
        <f>IF(MAX($F$12:$AU$14)&gt;5,0,SUMPRODUCT(F25:AU25,$F$84:$AU$84)+'11'!AX25)</f>
        <v>0</v>
      </c>
      <c r="AY25" s="319"/>
      <c r="AZ25" s="319">
        <f>IF(MAX($F$12:$AU$14)&gt;5,0,SUMPRODUCT(F25:AU25,$F$85:$AU$85)+'11'!AZ25)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IF(MAX($F$12:$AU$14)&gt;5,0,SUMPRODUCT(F26:AU26,$F$83:$AU$83)+'11'!AV26)</f>
        <v>0</v>
      </c>
      <c r="AW26" s="319"/>
      <c r="AX26" s="319">
        <f>IF(MAX($F$12:$AU$14)&gt;5,0,SUMPRODUCT(F26:AU26,$F$84:$AU$84)+'11'!AX26)</f>
        <v>0</v>
      </c>
      <c r="AY26" s="319"/>
      <c r="AZ26" s="319">
        <f>IF(MAX($F$12:$AU$14)&gt;5,0,SUMPRODUCT(F26:AU26,$F$85:$AU$85)+'11'!AZ26)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IF(MAX($F$12:$AU$14)&gt;5,0,SUMPRODUCT(F27:AU27,$F$83:$AU$83)+'11'!AV27)</f>
        <v>0</v>
      </c>
      <c r="AW27" s="319"/>
      <c r="AX27" s="319">
        <f>IF(MAX($F$12:$AU$14)&gt;5,0,SUMPRODUCT(F27:AU27,$F$84:$AU$84)+'11'!AX27)</f>
        <v>0</v>
      </c>
      <c r="AY27" s="319"/>
      <c r="AZ27" s="319">
        <f>IF(MAX($F$12:$AU$14)&gt;5,0,SUMPRODUCT(F27:AU27,$F$85:$AU$85)+'11'!AZ27)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IF(MAX($F$12:$AU$14)&gt;5,0,SUMPRODUCT(F28:AU28,$F$83:$AU$83)+'11'!AV28)</f>
        <v>0</v>
      </c>
      <c r="AW28" s="319"/>
      <c r="AX28" s="319">
        <f>IF(MAX($F$12:$AU$14)&gt;5,0,SUMPRODUCT(F28:AU28,$F$84:$AU$84)+'11'!AX28)</f>
        <v>0</v>
      </c>
      <c r="AY28" s="319"/>
      <c r="AZ28" s="319">
        <f>IF(MAX($F$12:$AU$14)&gt;5,0,SUMPRODUCT(F28:AU28,$F$85:$AU$85)+'11'!AZ28)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IF(MAX($F$12:$AU$14)&gt;5,0,SUMPRODUCT(F29:AU29,$F$83:$AU$83)+'11'!AV29)</f>
        <v>0</v>
      </c>
      <c r="AW29" s="518"/>
      <c r="AX29" s="518">
        <f>IF(MAX($F$12:$AU$14)&gt;5,0,SUMPRODUCT(F29:AU29,$F$84:$AU$84)+'11'!AX29)</f>
        <v>0</v>
      </c>
      <c r="AY29" s="518"/>
      <c r="AZ29" s="518">
        <f>IF(MAX($F$12:$AU$14)&gt;5,0,SUMPRODUCT(F29:AU29,$F$85:$AU$85)+'11'!AZ29)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IF(MAX($F$12:$AU$14)&gt;5,0,SUMPRODUCT(F31:AU31,$F$83:$AU$83)+'11'!AV31)</f>
        <v>0</v>
      </c>
      <c r="AW31" s="353"/>
      <c r="AX31" s="351">
        <f>IF(MAX($F$12:$AU$14)&gt;5,0,SUMPRODUCT(F31:AU31,$F$84:$AU$84)+'11'!AX31)</f>
        <v>0</v>
      </c>
      <c r="AY31" s="351"/>
      <c r="AZ31" s="566">
        <f>IF(MAX($F$12:$AU$14)&gt;5,0,SUMPRODUCT(F31:AU31,$F$85:$AU$85)+'11'!AZ31)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IF(MAX($F$12:$AU$14)&gt;5,0,SUMPRODUCT(F32:AU32,$F$83:$AU$83)+'11'!AV32)</f>
        <v>0</v>
      </c>
      <c r="AW32" s="321"/>
      <c r="AX32" s="319">
        <f>IF(MAX($F$12:$AU$14)&gt;5,0,SUMPRODUCT(F32:AU32,$F$84:$AU$84)+'11'!AX32)</f>
        <v>0</v>
      </c>
      <c r="AY32" s="319"/>
      <c r="AZ32" s="320">
        <f>IF(MAX($F$12:$AU$14)&gt;5,0,SUMPRODUCT(F32:AU32,$F$85:$AU$85)+'11'!AZ32)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IF(MAX($F$12:$AU$14)&gt;5,0,SUMPRODUCT(F33:AU33,$F$83:$AU$83)+'11'!AV33)</f>
        <v>0</v>
      </c>
      <c r="AW33" s="321"/>
      <c r="AX33" s="319">
        <f>IF(MAX($F$12:$AU$14)&gt;5,0,SUMPRODUCT(F33:AU33,$F$84:$AU$84)+'11'!AX33)</f>
        <v>0</v>
      </c>
      <c r="AY33" s="319"/>
      <c r="AZ33" s="320">
        <f>IF(MAX($F$12:$AU$14)&gt;5,0,SUMPRODUCT(F33:AU33,$F$85:$AU$85)+'11'!AZ33)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IF(MAX($F$12:$AU$14)&gt;5,0,SUMPRODUCT(F34:AU34,$F$83:$AU$83)+'11'!AV34)</f>
        <v>0</v>
      </c>
      <c r="AW34" s="321"/>
      <c r="AX34" s="319">
        <f>IF(MAX($F$12:$AU$14)&gt;5,0,SUMPRODUCT(F34:AU34,$F$84:$AU$84)+'11'!AX34)</f>
        <v>0</v>
      </c>
      <c r="AY34" s="319"/>
      <c r="AZ34" s="320">
        <f>IF(MAX($F$12:$AU$14)&gt;5,0,SUMPRODUCT(F34:AU34,$F$85:$AU$85)+'11'!AZ34)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IF(MAX($F$12:$AU$14)&gt;5,0,SUMPRODUCT(F35:AU35,$F$83:$AU$83)+'11'!AV35)</f>
        <v>0</v>
      </c>
      <c r="AW35" s="321"/>
      <c r="AX35" s="319">
        <f>IF(MAX($F$12:$AU$14)&gt;5,0,SUMPRODUCT(F35:AU35,$F$84:$AU$84)+'11'!AX35)</f>
        <v>0</v>
      </c>
      <c r="AY35" s="319"/>
      <c r="AZ35" s="320">
        <f>IF(MAX($F$12:$AU$14)&gt;5,0,SUMPRODUCT(F35:AU35,$F$85:$AU$85)+'11'!AZ35)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IF(MAX($F$12:$AU$14)&gt;5,0,SUMPRODUCT(F36:AU36,$F$83:$AU$83)+'11'!AV36)</f>
        <v>0</v>
      </c>
      <c r="AW36" s="321"/>
      <c r="AX36" s="319">
        <f>IF(MAX($F$12:$AU$14)&gt;5,0,SUMPRODUCT(F36:AU36,$F$84:$AU$84)+'11'!AX36)</f>
        <v>0</v>
      </c>
      <c r="AY36" s="319"/>
      <c r="AZ36" s="320">
        <f>IF(MAX($F$12:$AU$14)&gt;5,0,SUMPRODUCT(F36:AU36,$F$85:$AU$85)+'11'!AZ36)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IF(MAX($F$12:$AU$14)&gt;5,0,SUMPRODUCT(F37:AU37,$F$83:$AU$83)+'11'!AV37)</f>
        <v>0</v>
      </c>
      <c r="AW37" s="321"/>
      <c r="AX37" s="319">
        <f>IF(MAX($F$12:$AU$14)&gt;5,0,SUMPRODUCT(F37:AU37,$F$84:$AU$84)+'11'!AX37)</f>
        <v>0</v>
      </c>
      <c r="AY37" s="319"/>
      <c r="AZ37" s="320">
        <f>IF(MAX($F$12:$AU$14)&gt;5,0,SUMPRODUCT(F37:AU37,$F$85:$AU$85)+'11'!AZ37)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IF(MAX($F$12:$AU$14)&gt;5,0,SUMPRODUCT(F38:AU38,$F$83:$AU$83)+'11'!AV38)</f>
        <v>0</v>
      </c>
      <c r="AW38" s="321"/>
      <c r="AX38" s="319">
        <f>IF(MAX($F$12:$AU$14)&gt;5,0,SUMPRODUCT(F38:AU38,$F$84:$AU$84)+'11'!AX38)</f>
        <v>0</v>
      </c>
      <c r="AY38" s="319"/>
      <c r="AZ38" s="320">
        <f>IF(MAX($F$12:$AU$14)&gt;5,0,SUMPRODUCT(F38:AU38,$F$85:$AU$85)+'11'!AZ38)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IF(MAX($F$12:$AU$14)&gt;5,0,SUMPRODUCT(F39:AU39,$F$83:$AU$83)+'11'!AV39)</f>
        <v>0</v>
      </c>
      <c r="AW39" s="321"/>
      <c r="AX39" s="319">
        <f>IF(MAX($F$12:$AU$14)&gt;5,0,SUMPRODUCT(F39:AU39,$F$84:$AU$84)+'11'!AX39)</f>
        <v>0</v>
      </c>
      <c r="AY39" s="319"/>
      <c r="AZ39" s="320">
        <f>IF(MAX($F$12:$AU$14)&gt;5,0,SUMPRODUCT(F39:AU39,$F$85:$AU$85)+'11'!AZ39)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IF(MAX($F$12:$AU$14)&gt;5,0,SUMPRODUCT(F40:AU40,$F$83:$AU$83)+'11'!AV40)</f>
        <v>0</v>
      </c>
      <c r="AW40" s="321"/>
      <c r="AX40" s="319">
        <f>IF(MAX($F$12:$AU$14)&gt;5,0,SUMPRODUCT(F40:AU40,$F$84:$AU$84)+'11'!AX40)</f>
        <v>0</v>
      </c>
      <c r="AY40" s="319"/>
      <c r="AZ40" s="320">
        <f>IF(MAX($F$12:$AU$14)&gt;5,0,SUMPRODUCT(F40:AU40,$F$85:$AU$85)+'11'!AZ40)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IF(MAX($F$12:$AU$14)&gt;5,0,SUMPRODUCT(F41:AU41,$F$83:$AU$83)+'11'!AV41)</f>
        <v>0</v>
      </c>
      <c r="AW41" s="321"/>
      <c r="AX41" s="319">
        <f>IF(MAX($F$12:$AU$14)&gt;5,0,SUMPRODUCT(F41:AU41,$F$84:$AU$84)+'11'!AX41)</f>
        <v>0</v>
      </c>
      <c r="AY41" s="319"/>
      <c r="AZ41" s="320">
        <f>IF(MAX($F$12:$AU$14)&gt;5,0,SUMPRODUCT(F41:AU41,$F$85:$AU$85)+'11'!AZ41)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IF(MAX($F$12:$AU$14)&gt;5,0,SUMPRODUCT(F42:AU42,$F$83:$AU$83)+'11'!AV42)</f>
        <v>0</v>
      </c>
      <c r="AW42" s="321"/>
      <c r="AX42" s="319">
        <f>IF(MAX($F$12:$AU$14)&gt;5,0,SUMPRODUCT(F42:AU42,$F$84:$AU$84)+'11'!AX42)</f>
        <v>0</v>
      </c>
      <c r="AY42" s="319"/>
      <c r="AZ42" s="320">
        <f>IF(MAX($F$12:$AU$14)&gt;5,0,SUMPRODUCT(F42:AU42,$F$85:$AU$85)+'11'!AZ42)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IF(MAX($F$12:$AU$14)&gt;5,0,SUMPRODUCT(F43:AU43,$F$83:$AU$83)+'11'!AV43)</f>
        <v>0</v>
      </c>
      <c r="AW43" s="321"/>
      <c r="AX43" s="319">
        <f>IF(MAX($F$12:$AU$14)&gt;5,0,SUMPRODUCT(F43:AU43,$F$84:$AU$84)+'11'!AX43)</f>
        <v>0</v>
      </c>
      <c r="AY43" s="319"/>
      <c r="AZ43" s="320">
        <f>IF(MAX($F$12:$AU$14)&gt;5,0,SUMPRODUCT(F43:AU43,$F$85:$AU$85)+'11'!AZ43)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IF(MAX($F$12:$AU$14)&gt;5,0,SUMPRODUCT(F44:AU44,$F$83:$AU$83)+'11'!AV44)</f>
        <v>0</v>
      </c>
      <c r="AW44" s="321"/>
      <c r="AX44" s="319">
        <f>IF(MAX($F$12:$AU$14)&gt;5,0,SUMPRODUCT(F44:AU44,$F$84:$AU$84)+'11'!AX44)</f>
        <v>0</v>
      </c>
      <c r="AY44" s="319"/>
      <c r="AZ44" s="320">
        <f>IF(MAX($F$12:$AU$14)&gt;5,0,SUMPRODUCT(F44:AU44,$F$85:$AU$85)+'11'!AZ44)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IF(MAX($F$12:$AU$14)&gt;5,0,SUMPRODUCT(F45:AU45,$F$83:$AU$83)+'11'!AV45)</f>
        <v>0</v>
      </c>
      <c r="AW45" s="321"/>
      <c r="AX45" s="319">
        <f>IF(MAX($F$12:$AU$14)&gt;5,0,SUMPRODUCT(F45:AU45,$F$84:$AU$84)+'11'!AX45)</f>
        <v>0</v>
      </c>
      <c r="AY45" s="319"/>
      <c r="AZ45" s="320">
        <f>IF(MAX($F$12:$AU$14)&gt;5,0,SUMPRODUCT(F45:AU45,$F$85:$AU$85)+'11'!AZ45)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IF(MAX($F$12:$AU$14)&gt;5,0,SUMPRODUCT(F46:AU46,$F$83:$AU$83)+'11'!AV46)</f>
        <v>0</v>
      </c>
      <c r="AW46" s="321"/>
      <c r="AX46" s="319">
        <f>IF(MAX($F$12:$AU$14)&gt;5,0,SUMPRODUCT(F46:AU46,$F$84:$AU$84)+'11'!AX46)</f>
        <v>0</v>
      </c>
      <c r="AY46" s="319"/>
      <c r="AZ46" s="320">
        <f>IF(MAX($F$12:$AU$14)&gt;5,0,SUMPRODUCT(F46:AU46,$F$85:$AU$85)+'11'!AZ46)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IF(MAX($F$12:$AU$14)&gt;5,0,SUMPRODUCT(F47:AU47,$F$83:$AU$83)+'11'!AV47)</f>
        <v>0</v>
      </c>
      <c r="AW47" s="321"/>
      <c r="AX47" s="319">
        <f>IF(MAX($F$12:$AU$14)&gt;5,0,SUMPRODUCT(F47:AU47,$F$84:$AU$84)+'11'!AX47)</f>
        <v>0</v>
      </c>
      <c r="AY47" s="319"/>
      <c r="AZ47" s="320">
        <f>IF(MAX($F$12:$AU$14)&gt;5,0,SUMPRODUCT(F47:AU47,$F$85:$AU$85)+'11'!AZ47)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IF(MAX($F$12:$AU$14)&gt;5,0,SUMPRODUCT(F48:AU48,$F$83:$AU$83)+'11'!AV48)</f>
        <v>0</v>
      </c>
      <c r="AW48" s="321"/>
      <c r="AX48" s="319">
        <f>IF(MAX($F$12:$AU$14)&gt;5,0,SUMPRODUCT(F48:AU48,$F$84:$AU$84)+'11'!AX48)</f>
        <v>0</v>
      </c>
      <c r="AY48" s="319"/>
      <c r="AZ48" s="320">
        <f>IF(MAX($F$12:$AU$14)&gt;5,0,SUMPRODUCT(F48:AU48,$F$85:$AU$85)+'11'!AZ48)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IF(MAX($F$12:$AU$14)&gt;5,0,SUMPRODUCT(F49:AU49,$F$83:$AU$83)+'11'!AV49)</f>
        <v>0</v>
      </c>
      <c r="AW49" s="321"/>
      <c r="AX49" s="319">
        <f>IF(MAX($F$12:$AU$14)&gt;5,0,SUMPRODUCT(F49:AU49,$F$84:$AU$84)+'11'!AX49)</f>
        <v>0</v>
      </c>
      <c r="AY49" s="319"/>
      <c r="AZ49" s="320">
        <f>IF(MAX($F$12:$AU$14)&gt;5,0,SUMPRODUCT(F49:AU49,$F$85:$AU$85)+'11'!AZ49)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IF(MAX($F$12:$AU$14)&gt;5,0,SUMPRODUCT(F50:AU50,$F$83:$AU$83)+'11'!AV50)</f>
        <v>0</v>
      </c>
      <c r="AW50" s="321"/>
      <c r="AX50" s="319">
        <f>IF(MAX($F$12:$AU$14)&gt;5,0,SUMPRODUCT(F50:AU50,$F$84:$AU$84)+'11'!AX50)</f>
        <v>0</v>
      </c>
      <c r="AY50" s="319"/>
      <c r="AZ50" s="320">
        <f>IF(MAX($F$12:$AU$14)&gt;5,0,SUMPRODUCT(F50:AU50,$F$85:$AU$85)+'11'!AZ50)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IF(MAX($F$12:$AU$14)&gt;5,0,SUMPRODUCT(F51:AU51,$F$83:$AU$83)+'11'!AV51)</f>
        <v>0</v>
      </c>
      <c r="AW51" s="321"/>
      <c r="AX51" s="319">
        <f>IF(MAX($F$12:$AU$14)&gt;5,0,SUMPRODUCT(F51:AU51,$F$84:$AU$84)+'11'!AX51)</f>
        <v>0</v>
      </c>
      <c r="AY51" s="319"/>
      <c r="AZ51" s="320">
        <f>IF(MAX($F$12:$AU$14)&gt;5,0,SUMPRODUCT(F51:AU51,$F$85:$AU$85)+'11'!AZ51)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IF(MAX($F$12:$AU$14)&gt;5,0,SUMPRODUCT(F52:AU52,$F$83:$AU$83)+'11'!AV52)</f>
        <v>0</v>
      </c>
      <c r="AW52" s="321"/>
      <c r="AX52" s="319">
        <f>IF(MAX($F$12:$AU$14)&gt;5,0,SUMPRODUCT(F52:AU52,$F$84:$AU$84)+'11'!AX52)</f>
        <v>0</v>
      </c>
      <c r="AY52" s="319"/>
      <c r="AZ52" s="320">
        <f>IF(MAX($F$12:$AU$14)&gt;5,0,SUMPRODUCT(F52:AU52,$F$85:$AU$85)+'11'!AZ52)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IF(MAX($F$12:$AU$14)&gt;5,0,SUMPRODUCT(F53:AU53,$F$83:$AU$83)+'11'!AV53)</f>
        <v>0</v>
      </c>
      <c r="AW53" s="321"/>
      <c r="AX53" s="319">
        <f>IF(MAX($F$12:$AU$14)&gt;5,0,SUMPRODUCT(F53:AU53,$F$84:$AU$84)+'11'!AX53)</f>
        <v>0</v>
      </c>
      <c r="AY53" s="319"/>
      <c r="AZ53" s="320">
        <f>IF(MAX($F$12:$AU$14)&gt;5,0,SUMPRODUCT(F53:AU53,$F$85:$AU$85)+'11'!AZ53)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IF(MAX($F$12:$AU$14)&gt;5,0,SUMPRODUCT(F54:AU54,$F$83:$AU$83)+'11'!AV54)</f>
        <v>0</v>
      </c>
      <c r="AW54" s="321"/>
      <c r="AX54" s="319">
        <f>IF(MAX($F$12:$AU$14)&gt;5,0,SUMPRODUCT(F54:AU54,$F$84:$AU$84)+'11'!AX54)</f>
        <v>0</v>
      </c>
      <c r="AY54" s="319"/>
      <c r="AZ54" s="320">
        <f>IF(MAX($F$12:$AU$14)&gt;5,0,SUMPRODUCT(F54:AU54,$F$85:$AU$85)+'11'!AZ54)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IF(MAX($F$12:$AU$14)&gt;5,0,SUMPRODUCT(F55:AU55,$F$83:$AU$83)+'11'!AV55)</f>
        <v>0</v>
      </c>
      <c r="AW55" s="321"/>
      <c r="AX55" s="319">
        <f>IF(MAX($F$12:$AU$14)&gt;5,0,SUMPRODUCT(F55:AU55,$F$84:$AU$84)+'11'!AX55)</f>
        <v>0</v>
      </c>
      <c r="AY55" s="319"/>
      <c r="AZ55" s="320">
        <f>IF(MAX($F$12:$AU$14)&gt;5,0,SUMPRODUCT(F55:AU55,$F$85:$AU$85)+'11'!AZ55)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IF(MAX($F$12:$AU$14)&gt;5,0,SUMPRODUCT(F56:AU56,$F$83:$AU$83)+'11'!AV56)</f>
        <v>0</v>
      </c>
      <c r="AW56" s="321"/>
      <c r="AX56" s="319">
        <f>IF(MAX($F$12:$AU$14)&gt;5,0,SUMPRODUCT(F56:AU56,$F$84:$AU$84)+'11'!AX56)</f>
        <v>0</v>
      </c>
      <c r="AY56" s="319"/>
      <c r="AZ56" s="320">
        <f>IF(MAX($F$12:$AU$14)&gt;5,0,SUMPRODUCT(F56:AU56,$F$85:$AU$85)+'11'!AZ56)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IF(MAX($F$12:$AU$14)&gt;5,0,SUMPRODUCT(F57:AU57,$F$83:$AU$83)+'11'!AV57)</f>
        <v>0</v>
      </c>
      <c r="AW57" s="321"/>
      <c r="AX57" s="319">
        <f>IF(MAX($F$12:$AU$14)&gt;5,0,SUMPRODUCT(F57:AU57,$F$84:$AU$84)+'11'!AX57)</f>
        <v>0</v>
      </c>
      <c r="AY57" s="319"/>
      <c r="AZ57" s="320">
        <f>IF(MAX($F$12:$AU$14)&gt;5,0,SUMPRODUCT(F57:AU57,$F$85:$AU$85)+'11'!AZ57)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IF(MAX($F$12:$AU$14)&gt;5,0,SUMPRODUCT(F58:AU58,$F$83:$AU$83)+'11'!AV58)</f>
        <v>0</v>
      </c>
      <c r="AW58" s="321"/>
      <c r="AX58" s="319">
        <f>IF(MAX($F$12:$AU$14)&gt;5,0,SUMPRODUCT(F58:AU58,$F$84:$AU$84)+'11'!AX58)</f>
        <v>0</v>
      </c>
      <c r="AY58" s="319"/>
      <c r="AZ58" s="320">
        <f>IF(MAX($F$12:$AU$14)&gt;5,0,SUMPRODUCT(F58:AU58,$F$85:$AU$85)+'11'!AZ58)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IF(MAX($F$12:$AU$14)&gt;5,0,SUMPRODUCT(F59:AU59,$F$83:$AU$83)+'11'!AV59)</f>
        <v>0</v>
      </c>
      <c r="AW59" s="321"/>
      <c r="AX59" s="319">
        <f>IF(MAX($F$12:$AU$14)&gt;5,0,SUMPRODUCT(F59:AU59,$F$84:$AU$84)+'11'!AX59)</f>
        <v>0</v>
      </c>
      <c r="AY59" s="319"/>
      <c r="AZ59" s="320">
        <f>IF(MAX($F$12:$AU$14)&gt;5,0,SUMPRODUCT(F59:AU59,$F$85:$AU$85)+'11'!AZ59)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IF(MAX($F$12:$AU$14)&gt;5,0,SUMPRODUCT(F60:AU60,$F$83:$AU$83)+'11'!AV60)</f>
        <v>0</v>
      </c>
      <c r="AW60" s="321"/>
      <c r="AX60" s="319">
        <f>IF(MAX($F$12:$AU$14)&gt;5,0,SUMPRODUCT(F60:AU60,$F$84:$AU$84)+'11'!AX60)</f>
        <v>0</v>
      </c>
      <c r="AY60" s="319"/>
      <c r="AZ60" s="320">
        <f>IF(MAX($F$12:$AU$14)&gt;5,0,SUMPRODUCT(F60:AU60,$F$85:$AU$85)+'11'!AZ60)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IF(MAX($F$12:$AU$14)&gt;5,0,SUMPRODUCT(F61:AU61,$F$83:$AU$83)+'11'!AV61)</f>
        <v>0</v>
      </c>
      <c r="AW61" s="321"/>
      <c r="AX61" s="319">
        <f>IF(MAX($F$12:$AU$14)&gt;5,0,SUMPRODUCT(F61:AU61,$F$84:$AU$84)+'11'!AX61)</f>
        <v>0</v>
      </c>
      <c r="AY61" s="319"/>
      <c r="AZ61" s="320">
        <f>IF(MAX($F$12:$AU$14)&gt;5,0,SUMPRODUCT(F61:AU61,$F$85:$AU$85)+'11'!AZ61)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IF(MAX($F$12:$AU$14)&gt;5,0,SUMPRODUCT(F62:AU62,$F$83:$AU$83)+'11'!AV62)</f>
        <v>0</v>
      </c>
      <c r="AW62" s="321"/>
      <c r="AX62" s="319">
        <f>IF(MAX($F$12:$AU$14)&gt;5,0,SUMPRODUCT(F62:AU62,$F$84:$AU$84)+'11'!AX62)</f>
        <v>0</v>
      </c>
      <c r="AY62" s="319"/>
      <c r="AZ62" s="320">
        <f>IF(MAX($F$12:$AU$14)&gt;5,0,SUMPRODUCT(F62:AU62,$F$85:$AU$85)+'11'!AZ62)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IF(MAX($F$12:$AU$14)&gt;5,0,SUMPRODUCT(F63:AU63,$F$83:$AU$83)+'11'!AV63)</f>
        <v>0</v>
      </c>
      <c r="AW63" s="321"/>
      <c r="AX63" s="319">
        <f>IF(MAX($F$12:$AU$14)&gt;5,0,SUMPRODUCT(F63:AU63,$F$84:$AU$84)+'11'!AX63)</f>
        <v>0</v>
      </c>
      <c r="AY63" s="319"/>
      <c r="AZ63" s="320">
        <f>IF(MAX($F$12:$AU$14)&gt;5,0,SUMPRODUCT(F63:AU63,$F$85:$AU$85)+'11'!AZ63)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IF(MAX($F$12:$AU$14)&gt;5,0,SUMPRODUCT(F64:AU64,$F$83:$AU$83)+'11'!AV64)</f>
        <v>0</v>
      </c>
      <c r="AW64" s="321"/>
      <c r="AX64" s="319">
        <f>IF(MAX($F$12:$AU$14)&gt;5,0,SUMPRODUCT(F64:AU64,$F$84:$AU$84)+'11'!AX64)</f>
        <v>0</v>
      </c>
      <c r="AY64" s="319"/>
      <c r="AZ64" s="320">
        <f>IF(MAX($F$12:$AU$14)&gt;5,0,SUMPRODUCT(F64:AU64,$F$85:$AU$85)+'11'!AZ64)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IF(MAX($F$12:$AU$14)&gt;5,0,SUMPRODUCT(F65:AU65,$F$83:$AU$83)+'11'!AV65)</f>
        <v>0</v>
      </c>
      <c r="AW65" s="321"/>
      <c r="AX65" s="319">
        <f>IF(MAX($F$12:$AU$14)&gt;5,0,SUMPRODUCT(F65:AU65,$F$84:$AU$84)+'11'!AX65)</f>
        <v>0</v>
      </c>
      <c r="AY65" s="319"/>
      <c r="AZ65" s="320">
        <f>IF(MAX($F$12:$AU$14)&gt;5,0,SUMPRODUCT(F65:AU65,$F$85:$AU$85)+'11'!AZ65)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IF(MAX($F$12:$AU$14)&gt;5,0,SUMPRODUCT(F66:AU66,$F$83:$AU$83)+'11'!AV66)</f>
        <v>0</v>
      </c>
      <c r="AW66" s="321"/>
      <c r="AX66" s="319">
        <f>IF(MAX($F$12:$AU$14)&gt;5,0,SUMPRODUCT(F66:AU66,$F$84:$AU$84)+'11'!AX66)</f>
        <v>0</v>
      </c>
      <c r="AY66" s="319"/>
      <c r="AZ66" s="320">
        <f>IF(MAX($F$12:$AU$14)&gt;5,0,SUMPRODUCT(F66:AU66,$F$85:$AU$85)+'11'!AZ66)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IF(MAX($F$12:$AU$14)&gt;5,0,SUMPRODUCT(F67:AU67,$F$83:$AU$83)+'11'!AV67)</f>
        <v>0</v>
      </c>
      <c r="AW67" s="321"/>
      <c r="AX67" s="319">
        <f>IF(MAX($F$12:$AU$14)&gt;5,0,SUMPRODUCT(F67:AU67,$F$84:$AU$84)+'11'!AX67)</f>
        <v>0</v>
      </c>
      <c r="AY67" s="319"/>
      <c r="AZ67" s="320">
        <f>IF(MAX($F$12:$AU$14)&gt;5,0,SUMPRODUCT(F67:AU67,$F$85:$AU$85)+'11'!AZ67)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IF(MAX($F$12:$AU$14)&gt;5,0,SUMPRODUCT(F68:AU68,$F$83:$AU$83)+'11'!AV68)</f>
        <v>0</v>
      </c>
      <c r="AW68" s="321"/>
      <c r="AX68" s="319">
        <f>IF(MAX($F$12:$AU$14)&gt;5,0,SUMPRODUCT(F68:AU68,$F$84:$AU$84)+'11'!AX68)</f>
        <v>0</v>
      </c>
      <c r="AY68" s="319"/>
      <c r="AZ68" s="320">
        <f>IF(MAX($F$12:$AU$14)&gt;5,0,SUMPRODUCT(F68:AU68,$F$85:$AU$85)+'11'!AZ68)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IF(MAX($F$12:$AU$14)&gt;5,0,SUMPRODUCT(F69:AU69,$F$83:$AU$83)+'11'!AV69)</f>
        <v>0</v>
      </c>
      <c r="AW69" s="321"/>
      <c r="AX69" s="319">
        <f>IF(MAX($F$12:$AU$14)&gt;5,0,SUMPRODUCT(F69:AU69,$F$84:$AU$84)+'11'!AX69)</f>
        <v>0</v>
      </c>
      <c r="AY69" s="319"/>
      <c r="AZ69" s="320">
        <f>IF(MAX($F$12:$AU$14)&gt;5,0,SUMPRODUCT(F69:AU69,$F$85:$AU$85)+'11'!AZ69)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IF(MAX($F$12:$AU$14)&gt;5,0,SUMPRODUCT(F70:AU70,$F$83:$AU$83)+'11'!AV70)</f>
        <v>0</v>
      </c>
      <c r="AW70" s="321"/>
      <c r="AX70" s="319">
        <f>IF(MAX($F$12:$AU$14)&gt;5,0,SUMPRODUCT(F70:AU70,$F$84:$AU$84)+'11'!AX70)</f>
        <v>0</v>
      </c>
      <c r="AY70" s="319"/>
      <c r="AZ70" s="320">
        <f>IF(MAX($F$12:$AU$14)&gt;5,0,SUMPRODUCT(F70:AU70,$F$85:$AU$85)+'11'!AZ70)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IF(MAX($F$12:$AU$14)&gt;5,0,SUMPRODUCT(F71:AU71,$F$83:$AU$83)+'11'!AV71)</f>
        <v>0</v>
      </c>
      <c r="AW71" s="321"/>
      <c r="AX71" s="319">
        <f>IF(MAX($F$12:$AU$14)&gt;5,0,SUMPRODUCT(F71:AU71,$F$84:$AU$84)+'11'!AX71)</f>
        <v>0</v>
      </c>
      <c r="AY71" s="319"/>
      <c r="AZ71" s="320">
        <f>IF(MAX($F$12:$AU$14)&gt;5,0,SUMPRODUCT(F71:AU71,$F$85:$AU$85)+'11'!AZ71)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IF(MAX($F$12:$AU$14)&gt;5,0,SUMPRODUCT(F72:AU72,$F$83:$AU$83)+'11'!AV72)</f>
        <v>0</v>
      </c>
      <c r="AW72" s="321"/>
      <c r="AX72" s="319">
        <f>IF(MAX($F$12:$AU$14)&gt;5,0,SUMPRODUCT(F72:AU72,$F$84:$AU$84)+'11'!AX72)</f>
        <v>0</v>
      </c>
      <c r="AY72" s="319"/>
      <c r="AZ72" s="320">
        <f>IF(MAX($F$12:$AU$14)&gt;5,0,SUMPRODUCT(F72:AU72,$F$85:$AU$85)+'11'!AZ72)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IF(MAX($F$12:$AU$14)&gt;5,0,SUMPRODUCT(F73:AU73,$F$83:$AU$83)+'11'!AV73)</f>
        <v>0</v>
      </c>
      <c r="AW73" s="321"/>
      <c r="AX73" s="319">
        <f>IF(MAX($F$12:$AU$14)&gt;5,0,SUMPRODUCT(F73:AU73,$F$84:$AU$84)+'11'!AX73)</f>
        <v>0</v>
      </c>
      <c r="AY73" s="319"/>
      <c r="AZ73" s="320">
        <f>IF(MAX($F$12:$AU$14)&gt;5,0,SUMPRODUCT(F73:AU73,$F$85:$AU$85)+'11'!AZ73)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IF(MAX($F$12:$AU$14)&gt;5,0,SUMPRODUCT(F74:AU74,$F$83:$AU$83)+'11'!AV74)</f>
        <v>0</v>
      </c>
      <c r="AW74" s="321"/>
      <c r="AX74" s="319">
        <f>IF(MAX($F$12:$AU$14)&gt;5,0,SUMPRODUCT(F74:AU74,$F$84:$AU$84)+'11'!AX74)</f>
        <v>0</v>
      </c>
      <c r="AY74" s="319"/>
      <c r="AZ74" s="320">
        <f>IF(MAX($F$12:$AU$14)&gt;5,0,SUMPRODUCT(F74:AU74,$F$85:$AU$85)+'11'!AZ74)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IF(MAX($F$12:$AU$14)&gt;5,0,SUMPRODUCT(F75:AU75,$F$83:$AU$83)+'11'!AV75)</f>
        <v>0</v>
      </c>
      <c r="AW75" s="321"/>
      <c r="AX75" s="319">
        <f>IF(MAX($F$12:$AU$14)&gt;5,0,SUMPRODUCT(F75:AU75,$F$84:$AU$84)+'11'!AX75)</f>
        <v>0</v>
      </c>
      <c r="AY75" s="319"/>
      <c r="AZ75" s="320">
        <f>IF(MAX($F$12:$AU$14)&gt;5,0,SUMPRODUCT(F75:AU75,$F$85:$AU$85)+'11'!AZ75)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IF(MAX($F$12:$AU$14)&gt;5,0,SUMPRODUCT(F76:AU76,$F$83:$AU$83)+'11'!AV76)</f>
        <v>0</v>
      </c>
      <c r="AW76" s="321"/>
      <c r="AX76" s="319">
        <f>IF(MAX($F$12:$AU$14)&gt;5,0,SUMPRODUCT(F76:AU76,$F$84:$AU$84)+'11'!AX76)</f>
        <v>0</v>
      </c>
      <c r="AY76" s="319"/>
      <c r="AZ76" s="320">
        <f>IF(MAX($F$12:$AU$14)&gt;5,0,SUMPRODUCT(F76:AU76,$F$85:$AU$85)+'11'!AZ76)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IF(MAX($F$12:$AU$14)&gt;5,0,SUMPRODUCT(F77:AU77,$F$83:$AU$83)+'11'!AV77)</f>
        <v>0</v>
      </c>
      <c r="AW77" s="321"/>
      <c r="AX77" s="319">
        <f>IF(MAX($F$12:$AU$14)&gt;5,0,SUMPRODUCT(F77:AU77,$F$84:$AU$84)+'11'!AX77)</f>
        <v>0</v>
      </c>
      <c r="AY77" s="319"/>
      <c r="AZ77" s="320">
        <f>IF(MAX($F$12:$AU$14)&gt;5,0,SUMPRODUCT(F77:AU77,$F$85:$AU$85)+'11'!AZ77)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IF(MAX($F$12:$AU$14)&gt;5,0,SUMPRODUCT(F78:AU78,$F$83:$AU$83)+'11'!AV78)</f>
        <v>0</v>
      </c>
      <c r="AW78" s="552"/>
      <c r="AX78" s="518">
        <f>IF(MAX($F$12:$AU$14)&gt;5,0,SUMPRODUCT(F78:AU78,$F$84:$AU$84)+'11'!AX78)</f>
        <v>0</v>
      </c>
      <c r="AY78" s="518"/>
      <c r="AZ78" s="561">
        <f>IF(MAX($F$12:$AU$14)&gt;5,0,SUMPRODUCT(F78:AU78,$F$85:$AU$85)+'11'!AZ78)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38</v>
      </c>
      <c r="C79" s="42"/>
      <c r="D79" s="300">
        <f>COUNT(D31:D78)</f>
        <v>0</v>
      </c>
      <c r="E79" s="90"/>
      <c r="F79" s="301">
        <f t="shared" ref="F79:AU79" si="5">SUM(F31:F78)</f>
        <v>0</v>
      </c>
      <c r="G79" s="261">
        <f t="shared" si="5"/>
        <v>0</v>
      </c>
      <c r="H79" s="261">
        <f t="shared" si="5"/>
        <v>0</v>
      </c>
      <c r="I79" s="261">
        <f t="shared" si="5"/>
        <v>0</v>
      </c>
      <c r="J79" s="261">
        <f t="shared" si="5"/>
        <v>0</v>
      </c>
      <c r="K79" s="261">
        <f t="shared" si="5"/>
        <v>0</v>
      </c>
      <c r="L79" s="261">
        <f t="shared" si="5"/>
        <v>0</v>
      </c>
      <c r="M79" s="261">
        <f t="shared" si="5"/>
        <v>0</v>
      </c>
      <c r="N79" s="261">
        <f t="shared" si="5"/>
        <v>0</v>
      </c>
      <c r="O79" s="261">
        <f t="shared" si="5"/>
        <v>0</v>
      </c>
      <c r="P79" s="261">
        <f t="shared" si="5"/>
        <v>0</v>
      </c>
      <c r="Q79" s="261">
        <f t="shared" si="5"/>
        <v>0</v>
      </c>
      <c r="R79" s="261">
        <f t="shared" si="5"/>
        <v>0</v>
      </c>
      <c r="S79" s="261">
        <f t="shared" si="5"/>
        <v>0</v>
      </c>
      <c r="T79" s="261">
        <f t="shared" si="5"/>
        <v>0</v>
      </c>
      <c r="U79" s="261">
        <f t="shared" si="5"/>
        <v>0</v>
      </c>
      <c r="V79" s="261">
        <f t="shared" si="5"/>
        <v>0</v>
      </c>
      <c r="W79" s="261">
        <f t="shared" si="5"/>
        <v>0</v>
      </c>
      <c r="X79" s="261">
        <f t="shared" si="5"/>
        <v>0</v>
      </c>
      <c r="Y79" s="261">
        <f t="shared" si="5"/>
        <v>0</v>
      </c>
      <c r="Z79" s="261">
        <f t="shared" si="5"/>
        <v>0</v>
      </c>
      <c r="AA79" s="261">
        <f t="shared" si="5"/>
        <v>0</v>
      </c>
      <c r="AB79" s="261">
        <f t="shared" si="5"/>
        <v>0</v>
      </c>
      <c r="AC79" s="261">
        <f t="shared" si="5"/>
        <v>0</v>
      </c>
      <c r="AD79" s="261">
        <f t="shared" si="5"/>
        <v>0</v>
      </c>
      <c r="AE79" s="261">
        <f t="shared" si="5"/>
        <v>0</v>
      </c>
      <c r="AF79" s="261">
        <f t="shared" si="5"/>
        <v>0</v>
      </c>
      <c r="AG79" s="261">
        <f t="shared" si="5"/>
        <v>0</v>
      </c>
      <c r="AH79" s="261">
        <f t="shared" si="5"/>
        <v>0</v>
      </c>
      <c r="AI79" s="261">
        <f t="shared" si="5"/>
        <v>0</v>
      </c>
      <c r="AJ79" s="261">
        <f t="shared" si="5"/>
        <v>0</v>
      </c>
      <c r="AK79" s="261">
        <f t="shared" si="5"/>
        <v>0</v>
      </c>
      <c r="AL79" s="261">
        <f t="shared" si="5"/>
        <v>0</v>
      </c>
      <c r="AM79" s="261">
        <f t="shared" si="5"/>
        <v>0</v>
      </c>
      <c r="AN79" s="261">
        <f t="shared" si="5"/>
        <v>0</v>
      </c>
      <c r="AO79" s="261">
        <f t="shared" si="5"/>
        <v>0</v>
      </c>
      <c r="AP79" s="261">
        <f t="shared" si="5"/>
        <v>0</v>
      </c>
      <c r="AQ79" s="261">
        <f t="shared" si="5"/>
        <v>0</v>
      </c>
      <c r="AR79" s="261">
        <f t="shared" si="5"/>
        <v>0</v>
      </c>
      <c r="AS79" s="261">
        <f t="shared" si="5"/>
        <v>0</v>
      </c>
      <c r="AT79" s="261">
        <f t="shared" si="5"/>
        <v>0</v>
      </c>
      <c r="AU79" s="262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9">
      <selection activeCell="V34" sqref="V34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V79:BI79"/>
    <mergeCell ref="BB24:BC24"/>
    <mergeCell ref="BB25:BC25"/>
    <mergeCell ref="AV25:AW25"/>
    <mergeCell ref="AX24:AY24"/>
    <mergeCell ref="AX25:AY25"/>
    <mergeCell ref="AZ24:BA24"/>
    <mergeCell ref="AZ25:BA25"/>
    <mergeCell ref="BB76:BC76"/>
    <mergeCell ref="BB77:BC77"/>
    <mergeCell ref="BB78:BC78"/>
    <mergeCell ref="BB71:BC71"/>
    <mergeCell ref="BB72:BC72"/>
    <mergeCell ref="BB73:BC73"/>
    <mergeCell ref="BB74:BC74"/>
    <mergeCell ref="AZ75:BA75"/>
    <mergeCell ref="AZ76:BA76"/>
    <mergeCell ref="BB75:BC75"/>
    <mergeCell ref="AV9:BC10"/>
    <mergeCell ref="AV11:AY11"/>
    <mergeCell ref="AZ11:BC11"/>
    <mergeCell ref="BB12:BC12"/>
    <mergeCell ref="AZ12:BA12"/>
    <mergeCell ref="AV27:AW27"/>
    <mergeCell ref="AX27:AY27"/>
    <mergeCell ref="AX26:AY26"/>
    <mergeCell ref="BB36:BC36"/>
    <mergeCell ref="AZ32:BA32"/>
    <mergeCell ref="AZ33:BA33"/>
    <mergeCell ref="AZ34:BA34"/>
    <mergeCell ref="AZ35:BA35"/>
    <mergeCell ref="AZ36:BA36"/>
    <mergeCell ref="AX33:AY33"/>
    <mergeCell ref="AX34:AY34"/>
    <mergeCell ref="AX35:AY35"/>
    <mergeCell ref="AX36:AY36"/>
    <mergeCell ref="BB27:BC27"/>
    <mergeCell ref="BB28:BC28"/>
    <mergeCell ref="AZ27:BA27"/>
    <mergeCell ref="AX31:AY31"/>
    <mergeCell ref="AV55:AW55"/>
    <mergeCell ref="AX55:AY55"/>
    <mergeCell ref="AV56:AW56"/>
    <mergeCell ref="AX56:AY56"/>
    <mergeCell ref="AZ71:BA71"/>
    <mergeCell ref="AZ72:BA72"/>
    <mergeCell ref="BB68:BC68"/>
    <mergeCell ref="BB69:BC69"/>
    <mergeCell ref="BB70:BC70"/>
    <mergeCell ref="AV35:AW35"/>
    <mergeCell ref="AX32:AY32"/>
    <mergeCell ref="BB33:BC33"/>
    <mergeCell ref="BB34:BC34"/>
    <mergeCell ref="BB35:BC35"/>
    <mergeCell ref="AX49:AY49"/>
    <mergeCell ref="AV52:AW52"/>
    <mergeCell ref="AV54:AW54"/>
    <mergeCell ref="AX54:AY54"/>
    <mergeCell ref="BB37:BC37"/>
    <mergeCell ref="BB38:BC38"/>
    <mergeCell ref="BB39:BC39"/>
    <mergeCell ref="BB63:BC63"/>
    <mergeCell ref="BB64:BC64"/>
    <mergeCell ref="AZ39:BA39"/>
    <mergeCell ref="AZ37:BA37"/>
    <mergeCell ref="AZ38:BA38"/>
    <mergeCell ref="AZ40:BA40"/>
    <mergeCell ref="AZ41:BA41"/>
    <mergeCell ref="AZ42:BA42"/>
    <mergeCell ref="BB42:BC42"/>
    <mergeCell ref="BB40:BC40"/>
    <mergeCell ref="AZ56:BA56"/>
    <mergeCell ref="BB59:BC59"/>
    <mergeCell ref="BB60:BC60"/>
    <mergeCell ref="BB61:BC61"/>
    <mergeCell ref="BB65:BC65"/>
    <mergeCell ref="BB66:BC66"/>
    <mergeCell ref="BB67:BC67"/>
    <mergeCell ref="AZ43:BA43"/>
    <mergeCell ref="AZ44:BA44"/>
    <mergeCell ref="AZ45:BA45"/>
    <mergeCell ref="AZ46:BA46"/>
    <mergeCell ref="BB45:BC45"/>
    <mergeCell ref="BB46:BC46"/>
    <mergeCell ref="BB56:BC56"/>
    <mergeCell ref="BB57:BC57"/>
    <mergeCell ref="BB58:BC58"/>
    <mergeCell ref="BB50:BC50"/>
    <mergeCell ref="BB51:BC51"/>
    <mergeCell ref="BB52:BC52"/>
    <mergeCell ref="BB53:BC53"/>
    <mergeCell ref="BB54:BC54"/>
    <mergeCell ref="BB55:BC55"/>
    <mergeCell ref="BB43:BC43"/>
    <mergeCell ref="AZ48:BA48"/>
    <mergeCell ref="AZ49:BA49"/>
    <mergeCell ref="AZ54:BA54"/>
    <mergeCell ref="AZ55:BA55"/>
    <mergeCell ref="BB62:BC62"/>
    <mergeCell ref="AX77:AY77"/>
    <mergeCell ref="AX78:AY78"/>
    <mergeCell ref="AX41:AY41"/>
    <mergeCell ref="AX42:AY42"/>
    <mergeCell ref="AX43:AY43"/>
    <mergeCell ref="AX44:AY44"/>
    <mergeCell ref="AZ78:BA78"/>
    <mergeCell ref="AZ51:BA51"/>
    <mergeCell ref="AX52:AY52"/>
    <mergeCell ref="AZ52:BA52"/>
    <mergeCell ref="AZ77:BA77"/>
    <mergeCell ref="AZ73:BA73"/>
    <mergeCell ref="AZ74:BA74"/>
    <mergeCell ref="AX73:AY73"/>
    <mergeCell ref="AX74:AY74"/>
    <mergeCell ref="AX75:AY75"/>
    <mergeCell ref="AX76:AY76"/>
    <mergeCell ref="AX45:AY45"/>
    <mergeCell ref="AX46:AY46"/>
    <mergeCell ref="AX71:AY71"/>
    <mergeCell ref="AX72:AY72"/>
    <mergeCell ref="AX50:AY50"/>
    <mergeCell ref="AZ50:BA50"/>
    <mergeCell ref="AX51:AY51"/>
    <mergeCell ref="B12:E14"/>
    <mergeCell ref="AZ16:BA16"/>
    <mergeCell ref="AX16:AY16"/>
    <mergeCell ref="D15:D16"/>
    <mergeCell ref="F15:AU16"/>
    <mergeCell ref="AV16:AW16"/>
    <mergeCell ref="AV15:BC15"/>
    <mergeCell ref="AZ13:BA13"/>
    <mergeCell ref="AZ14:BA14"/>
    <mergeCell ref="BB14:BC14"/>
    <mergeCell ref="BB13:BC13"/>
    <mergeCell ref="C15:C16"/>
    <mergeCell ref="BB17:BC17"/>
    <mergeCell ref="BB18:BC18"/>
    <mergeCell ref="BB16:BC16"/>
    <mergeCell ref="AV17:AW17"/>
    <mergeCell ref="AZ17:BA17"/>
    <mergeCell ref="AX17:AY17"/>
    <mergeCell ref="AZ18:BA18"/>
    <mergeCell ref="AV31:AW31"/>
    <mergeCell ref="AV18:AW18"/>
    <mergeCell ref="AV29:AW29"/>
    <mergeCell ref="AZ26:BA26"/>
    <mergeCell ref="AX29:AY29"/>
    <mergeCell ref="AX18:AY18"/>
    <mergeCell ref="AV28:AW28"/>
    <mergeCell ref="AV24:AW24"/>
    <mergeCell ref="AV22:AW22"/>
    <mergeCell ref="AX22:AY22"/>
    <mergeCell ref="AX19:AY19"/>
    <mergeCell ref="AX28:AY28"/>
    <mergeCell ref="AV26:AW26"/>
    <mergeCell ref="AZ19:BA19"/>
    <mergeCell ref="AV20:AW20"/>
    <mergeCell ref="AX20:AY20"/>
    <mergeCell ref="AZ20:BA20"/>
    <mergeCell ref="AV19:AW19"/>
    <mergeCell ref="AZ23:BA23"/>
    <mergeCell ref="AZ28:BA28"/>
    <mergeCell ref="AV78:AW78"/>
    <mergeCell ref="AV71:AW71"/>
    <mergeCell ref="AV72:AW72"/>
    <mergeCell ref="AV73:AW73"/>
    <mergeCell ref="AV74:AW74"/>
    <mergeCell ref="AV75:AW75"/>
    <mergeCell ref="AV76:AW76"/>
    <mergeCell ref="AV44:AW44"/>
    <mergeCell ref="AV45:AW45"/>
    <mergeCell ref="AV46:AW46"/>
    <mergeCell ref="AV40:AW40"/>
    <mergeCell ref="AV41:AW41"/>
    <mergeCell ref="AV42:AW42"/>
    <mergeCell ref="AV43:AW43"/>
    <mergeCell ref="AV36:AW36"/>
    <mergeCell ref="AV37:AW37"/>
    <mergeCell ref="AV47:AW47"/>
    <mergeCell ref="AV48:AW48"/>
    <mergeCell ref="AV49:AW49"/>
    <mergeCell ref="AV50:AW50"/>
    <mergeCell ref="AV51:AW51"/>
    <mergeCell ref="B9:E9"/>
    <mergeCell ref="AV77:AW77"/>
    <mergeCell ref="BD9:BI78"/>
    <mergeCell ref="A6:A7"/>
    <mergeCell ref="A15:A16"/>
    <mergeCell ref="B15:B16"/>
    <mergeCell ref="B11:E11"/>
    <mergeCell ref="B10:E10"/>
    <mergeCell ref="E15:E16"/>
    <mergeCell ref="A10:A11"/>
    <mergeCell ref="BB19:BC19"/>
    <mergeCell ref="BB20:BC20"/>
    <mergeCell ref="BB21:BC21"/>
    <mergeCell ref="BB22:BC22"/>
    <mergeCell ref="BB23:BC23"/>
    <mergeCell ref="BB47:BC47"/>
    <mergeCell ref="BB31:BC31"/>
    <mergeCell ref="BB32:BC32"/>
    <mergeCell ref="BB44:BC44"/>
    <mergeCell ref="BB41:BC41"/>
    <mergeCell ref="BB48:BC48"/>
    <mergeCell ref="BB49:BC49"/>
    <mergeCell ref="BB26:BC26"/>
    <mergeCell ref="BB29:BC29"/>
    <mergeCell ref="AV21:AW21"/>
    <mergeCell ref="AX21:AY21"/>
    <mergeCell ref="AZ21:BA21"/>
    <mergeCell ref="AZ22:BA22"/>
    <mergeCell ref="AV23:AW23"/>
    <mergeCell ref="AX23:AY23"/>
    <mergeCell ref="AV53:AW53"/>
    <mergeCell ref="AX53:AY53"/>
    <mergeCell ref="AZ53:BA53"/>
    <mergeCell ref="AX37:AY37"/>
    <mergeCell ref="AX38:AY38"/>
    <mergeCell ref="AX39:AY39"/>
    <mergeCell ref="AX40:AY40"/>
    <mergeCell ref="AX47:AY47"/>
    <mergeCell ref="AZ47:BA47"/>
    <mergeCell ref="AX48:AY48"/>
    <mergeCell ref="AZ29:BA29"/>
    <mergeCell ref="AZ31:BA31"/>
    <mergeCell ref="A30:BC30"/>
    <mergeCell ref="AV38:AW38"/>
    <mergeCell ref="AV39:AW39"/>
    <mergeCell ref="AV32:AW32"/>
    <mergeCell ref="AV33:AW33"/>
    <mergeCell ref="AV34:AW34"/>
    <mergeCell ref="AV57:AW57"/>
    <mergeCell ref="AX57:AY57"/>
    <mergeCell ref="AZ57:BA57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61:AW61"/>
    <mergeCell ref="AX61:AY61"/>
    <mergeCell ref="AZ61:BA61"/>
    <mergeCell ref="AV62:AW62"/>
    <mergeCell ref="AX62:AY62"/>
    <mergeCell ref="AZ62:BA62"/>
    <mergeCell ref="AV70:AW70"/>
    <mergeCell ref="AX70:AY70"/>
    <mergeCell ref="AZ70:BA70"/>
    <mergeCell ref="AV68:AW68"/>
    <mergeCell ref="AX68:AY68"/>
    <mergeCell ref="AZ68:BA68"/>
    <mergeCell ref="AV63:AW63"/>
    <mergeCell ref="AX63:AY63"/>
    <mergeCell ref="AZ63:BA63"/>
    <mergeCell ref="AV64:AW64"/>
    <mergeCell ref="AX64:AY64"/>
    <mergeCell ref="AZ64:BA64"/>
    <mergeCell ref="AV65:AW65"/>
    <mergeCell ref="AX65:AY65"/>
    <mergeCell ref="AZ65:BA65"/>
    <mergeCell ref="AV66:AW66"/>
    <mergeCell ref="AX66:AY66"/>
    <mergeCell ref="AZ66:BA66"/>
    <mergeCell ref="AV67:AW67"/>
    <mergeCell ref="AX67:AY67"/>
    <mergeCell ref="AZ67:BA67"/>
    <mergeCell ref="AV69:AW69"/>
    <mergeCell ref="AX69:AY69"/>
    <mergeCell ref="AZ69:BA69"/>
  </mergeCells>
  <phoneticPr fontId="0" type="noConversion"/>
  <conditionalFormatting sqref="F12:AU14">
    <cfRule type="cellIs" dxfId="4" priority="5" stopIfTrue="1" operator="greaterThan">
      <formula>5</formula>
    </cfRule>
  </conditionalFormatting>
  <conditionalFormatting sqref="F12:AU14">
    <cfRule type="cellIs" dxfId="3" priority="4" stopIfTrue="1" operator="greaterThan">
      <formula>5</formula>
    </cfRule>
  </conditionalFormatting>
  <conditionalFormatting sqref="F12:AU14">
    <cfRule type="expression" dxfId="2" priority="3">
      <formula>F$86&gt;1</formula>
    </cfRule>
  </conditionalFormatting>
  <conditionalFormatting sqref="F17:AU29">
    <cfRule type="expression" dxfId="1" priority="2">
      <formula>F17&gt;MAX(F$12:F$14)</formula>
    </cfRule>
  </conditionalFormatting>
  <conditionalFormatting sqref="F31:AU78">
    <cfRule type="expression" dxfId="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J67"/>
  <sheetViews>
    <sheetView showGridLines="0" view="pageBreakPreview" zoomScale="130" zoomScaleNormal="75" zoomScaleSheetLayoutView="130" workbookViewId="0">
      <selection activeCell="E18" sqref="E18"/>
    </sheetView>
  </sheetViews>
  <sheetFormatPr baseColWidth="10" defaultColWidth="10" defaultRowHeight="12"/>
  <cols>
    <col min="1" max="1" width="2.625" style="8" customWidth="1"/>
    <col min="2" max="3" width="11.625" style="8" customWidth="1"/>
    <col min="4" max="4" width="3.125" style="9" customWidth="1"/>
    <col min="5" max="5" width="3.125" style="8" customWidth="1"/>
    <col min="6" max="15" width="2.625" style="8" customWidth="1"/>
    <col min="16" max="51" width="2.625" style="9" customWidth="1"/>
    <col min="52" max="62" width="2.625" style="8" customWidth="1"/>
    <col min="63" max="16384" width="10" style="8"/>
  </cols>
  <sheetData>
    <row r="1" spans="1:62" s="201" customFormat="1" ht="23.25" customHeight="1">
      <c r="A1" s="200"/>
      <c r="C1" s="200"/>
      <c r="D1" s="202"/>
      <c r="E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3"/>
      <c r="BJ1" s="203" t="s">
        <v>56</v>
      </c>
    </row>
    <row r="2" spans="1:62" s="201" customFormat="1" ht="21.75" customHeight="1">
      <c r="A2" s="204"/>
      <c r="B2" s="204"/>
      <c r="C2" s="204"/>
      <c r="D2" s="205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6"/>
      <c r="BJ2" s="206" t="s">
        <v>159</v>
      </c>
    </row>
    <row r="3" spans="1:62" s="201" customFormat="1" ht="23.25" customHeight="1" thickBot="1">
      <c r="B3" s="200"/>
      <c r="C3" s="200"/>
      <c r="D3" s="202"/>
      <c r="E3" s="200"/>
      <c r="AC3" s="207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8"/>
    </row>
    <row r="4" spans="1:62" s="201" customFormat="1" ht="18.75" thickBot="1">
      <c r="A4" s="6" t="s">
        <v>25</v>
      </c>
      <c r="C4" s="200"/>
      <c r="D4" s="202"/>
      <c r="E4" s="200"/>
      <c r="N4" s="358" t="s">
        <v>22</v>
      </c>
      <c r="O4" s="359"/>
      <c r="P4" s="359"/>
      <c r="Q4" s="359"/>
      <c r="R4" s="359"/>
      <c r="S4" s="359"/>
      <c r="T4" s="360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</row>
    <row r="5" spans="1:62" s="201" customFormat="1" ht="14.25" customHeight="1">
      <c r="C5" s="6"/>
      <c r="D5" s="7"/>
      <c r="E5" s="6"/>
      <c r="K5" s="110" t="s">
        <v>26</v>
      </c>
      <c r="N5" s="361" t="s">
        <v>23</v>
      </c>
      <c r="O5" s="362"/>
      <c r="P5" s="362"/>
      <c r="Q5" s="362"/>
      <c r="R5" s="363"/>
      <c r="S5" s="364" t="s">
        <v>13</v>
      </c>
      <c r="T5" s="365"/>
      <c r="AB5" s="191"/>
      <c r="AC5" s="191"/>
      <c r="AD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</row>
    <row r="6" spans="1:62" s="201" customFormat="1" ht="15" customHeight="1">
      <c r="C6" s="6"/>
      <c r="D6" s="7"/>
      <c r="E6" s="6"/>
      <c r="K6" s="110" t="s">
        <v>27</v>
      </c>
      <c r="N6" s="366" t="s">
        <v>118</v>
      </c>
      <c r="O6" s="367"/>
      <c r="P6" s="367"/>
      <c r="Q6" s="367"/>
      <c r="R6" s="368"/>
      <c r="S6" s="369">
        <v>10</v>
      </c>
      <c r="T6" s="370"/>
      <c r="AB6" s="191"/>
      <c r="AC6" s="191"/>
      <c r="AD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62" ht="17.25" customHeight="1" thickBot="1">
      <c r="A7" s="371"/>
      <c r="B7" s="371"/>
      <c r="C7" s="6"/>
      <c r="D7" s="7"/>
      <c r="E7" s="6"/>
      <c r="K7" s="110" t="s">
        <v>28</v>
      </c>
      <c r="N7" s="372" t="s">
        <v>119</v>
      </c>
      <c r="O7" s="373"/>
      <c r="P7" s="373"/>
      <c r="Q7" s="373"/>
      <c r="R7" s="374"/>
      <c r="S7" s="375">
        <v>6</v>
      </c>
      <c r="T7" s="376"/>
      <c r="AB7" s="191"/>
      <c r="AC7" s="191"/>
      <c r="AD7" s="191"/>
      <c r="AE7" s="111"/>
      <c r="AF7" s="209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</row>
    <row r="8" spans="1:62" ht="6" customHeight="1" thickBot="1">
      <c r="B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2" ht="12.75" customHeight="1" thickTop="1">
      <c r="A9" s="380" t="s">
        <v>137</v>
      </c>
      <c r="B9" s="381"/>
      <c r="C9" s="382" t="s">
        <v>7</v>
      </c>
      <c r="D9" s="383"/>
      <c r="E9" s="383"/>
      <c r="F9" s="384"/>
      <c r="G9" s="210" t="s">
        <v>17</v>
      </c>
      <c r="H9" s="211" t="s">
        <v>18</v>
      </c>
      <c r="I9" s="211" t="s">
        <v>19</v>
      </c>
      <c r="J9" s="211" t="s">
        <v>13</v>
      </c>
      <c r="K9" s="211" t="s">
        <v>14</v>
      </c>
      <c r="L9" s="211" t="s">
        <v>15</v>
      </c>
      <c r="M9" s="212" t="s">
        <v>16</v>
      </c>
      <c r="N9" s="213" t="s">
        <v>17</v>
      </c>
      <c r="O9" s="211" t="s">
        <v>18</v>
      </c>
      <c r="P9" s="211" t="s">
        <v>19</v>
      </c>
      <c r="Q9" s="211" t="s">
        <v>13</v>
      </c>
      <c r="R9" s="211" t="s">
        <v>14</v>
      </c>
      <c r="S9" s="211" t="s">
        <v>15</v>
      </c>
      <c r="T9" s="214" t="s">
        <v>16</v>
      </c>
      <c r="U9" s="210" t="s">
        <v>17</v>
      </c>
      <c r="V9" s="211" t="s">
        <v>18</v>
      </c>
      <c r="W9" s="211" t="s">
        <v>19</v>
      </c>
      <c r="X9" s="211" t="s">
        <v>13</v>
      </c>
      <c r="Y9" s="211" t="s">
        <v>14</v>
      </c>
      <c r="Z9" s="211" t="s">
        <v>15</v>
      </c>
      <c r="AA9" s="212" t="s">
        <v>16</v>
      </c>
      <c r="AB9" s="213" t="s">
        <v>17</v>
      </c>
      <c r="AC9" s="211" t="s">
        <v>18</v>
      </c>
      <c r="AD9" s="211" t="s">
        <v>19</v>
      </c>
      <c r="AE9" s="211" t="s">
        <v>13</v>
      </c>
      <c r="AF9" s="211" t="s">
        <v>14</v>
      </c>
      <c r="AG9" s="211" t="s">
        <v>15</v>
      </c>
      <c r="AH9" s="214" t="s">
        <v>16</v>
      </c>
      <c r="AI9" s="210" t="s">
        <v>17</v>
      </c>
      <c r="AJ9" s="211" t="s">
        <v>18</v>
      </c>
      <c r="AK9" s="211" t="s">
        <v>19</v>
      </c>
      <c r="AL9" s="211" t="s">
        <v>13</v>
      </c>
      <c r="AM9" s="211" t="s">
        <v>14</v>
      </c>
      <c r="AN9" s="211" t="s">
        <v>15</v>
      </c>
      <c r="AO9" s="212" t="s">
        <v>16</v>
      </c>
      <c r="AP9" s="213" t="s">
        <v>17</v>
      </c>
      <c r="AQ9" s="211" t="s">
        <v>18</v>
      </c>
      <c r="AR9" s="211" t="s">
        <v>19</v>
      </c>
      <c r="AS9" s="211" t="s">
        <v>13</v>
      </c>
      <c r="AT9" s="211" t="s">
        <v>14</v>
      </c>
      <c r="AU9" s="211" t="s">
        <v>15</v>
      </c>
      <c r="AV9" s="212" t="s">
        <v>16</v>
      </c>
      <c r="AW9" s="385" t="s">
        <v>57</v>
      </c>
      <c r="AX9" s="386"/>
      <c r="AY9" s="386"/>
      <c r="AZ9" s="386"/>
      <c r="BA9" s="386"/>
      <c r="BB9" s="386"/>
      <c r="BC9" s="386"/>
      <c r="BD9" s="386"/>
      <c r="BE9" s="389"/>
      <c r="BF9" s="390"/>
      <c r="BG9" s="390"/>
      <c r="BH9" s="390"/>
      <c r="BI9" s="390"/>
      <c r="BJ9" s="391"/>
    </row>
    <row r="10" spans="1:62" ht="12.75" customHeight="1">
      <c r="A10" s="397">
        <v>2004</v>
      </c>
      <c r="B10" s="398"/>
      <c r="C10" s="401" t="s">
        <v>8</v>
      </c>
      <c r="D10" s="402"/>
      <c r="E10" s="402"/>
      <c r="F10" s="403"/>
      <c r="G10" s="215" t="str">
        <f>IF(S6&gt;0,IF($S5="MO",S6,""),"")</f>
        <v/>
      </c>
      <c r="H10" s="216" t="str">
        <f>IF($S5="DI",S6,IF(G10&lt;&gt;"",IF(G11=2,IF(G10&lt;28,IF($G10&gt;0,G10+1,""),1),IF(OR(G11=4,G11=6,G11=9,G11=11),IF(G10&lt;30,IF($G10&gt;0,G10+1,""),1),IF(G10&lt;31,IF($G10&gt;0,G10+1,""),1))),""))</f>
        <v/>
      </c>
      <c r="I10" s="216" t="str">
        <f>IF($S5="MI",S6,IF(H10&lt;&gt;"",IF(H11=2,IF(H10&lt;28,IF($H10&gt;0,H10+1,""),1),IF(OR(H11=4,H11=6,H11=9,H11=11),IF(H10&lt;30,IF($H10&gt;0,H10+1,""),1),IF(H10&lt;31,IF($H10&gt;0,H10+1,""),1))),""))</f>
        <v/>
      </c>
      <c r="J10" s="216">
        <f>IF($S5="DO",S6,IF(I10&lt;&gt;"",IF(I11=2,IF(I10&lt;28,IF($I10&gt;0,I10+1,""),1),IF(OR(I11=4,I11=6,I11=9,I11=11),IF(I10&lt;30,IF($I10&gt;0,I10+1,""),1),IF(I10&lt;31,IF($I10&gt;0,I10+1,""),1))),""))</f>
        <v>10</v>
      </c>
      <c r="K10" s="216">
        <f>IF($S5="FR",S6,IF(J10&lt;&gt;"",IF(J11=2,IF(J10&lt;28,IF($J10&gt;0,J10+1,""),1),IF(OR(J11=4,J11=6,J11=9,J11=11),IF(J10&lt;30,IF($J10&gt;0,J10+1,""),1),IF(J10&lt;31,IF($J10&gt;0,J10+1,""),1))),""))</f>
        <v>11</v>
      </c>
      <c r="L10" s="216">
        <f>IF($S5="SA",S6,IF(K10&lt;&gt;"",IF(K11=2,IF(K10&lt;28,IF($K10&gt;0,K10+1,""),1),IF(OR(K11=4,K11=6,K11=9,K11=11),IF(K10&lt;30,IF($K10&gt;0,K10+1,""),1),IF(K10&lt;31,IF($K10&gt;0,K10+1,""),1))),""))</f>
        <v>12</v>
      </c>
      <c r="M10" s="216">
        <f>IF($S5="SO",S6,IF(L10&lt;&gt;"",IF(L11=2,IF(L10&lt;28,IF($L10&gt;0,L10+1,""),1),IF(OR(L11=4,L11=6,L11=9,L11=11),IF(L10&lt;30,IF($L10&gt;0,L10+1,""),1),IF(L10&lt;31,IF($L10&gt;0,L10+1,""),1))),""))</f>
        <v>13</v>
      </c>
      <c r="N10" s="217"/>
      <c r="O10" s="216"/>
      <c r="P10" s="216"/>
      <c r="Q10" s="216"/>
      <c r="R10" s="216"/>
      <c r="S10" s="216"/>
      <c r="T10" s="216"/>
      <c r="U10" s="217"/>
      <c r="V10" s="216"/>
      <c r="W10" s="216"/>
      <c r="X10" s="216"/>
      <c r="Y10" s="216"/>
      <c r="Z10" s="216"/>
      <c r="AA10" s="216"/>
      <c r="AB10" s="217"/>
      <c r="AC10" s="216"/>
      <c r="AD10" s="216"/>
      <c r="AE10" s="216"/>
      <c r="AF10" s="216"/>
      <c r="AG10" s="216"/>
      <c r="AH10" s="216"/>
      <c r="AI10" s="217"/>
      <c r="AJ10" s="216"/>
      <c r="AK10" s="216"/>
      <c r="AL10" s="216"/>
      <c r="AM10" s="216"/>
      <c r="AN10" s="216"/>
      <c r="AO10" s="216"/>
      <c r="AP10" s="217"/>
      <c r="AQ10" s="216"/>
      <c r="AR10" s="216"/>
      <c r="AS10" s="216"/>
      <c r="AT10" s="216"/>
      <c r="AU10" s="216"/>
      <c r="AV10" s="218"/>
      <c r="AW10" s="387"/>
      <c r="AX10" s="388"/>
      <c r="AY10" s="388"/>
      <c r="AZ10" s="388"/>
      <c r="BA10" s="388"/>
      <c r="BB10" s="388"/>
      <c r="BC10" s="388"/>
      <c r="BD10" s="388"/>
      <c r="BE10" s="392"/>
      <c r="BF10" s="393"/>
      <c r="BG10" s="393"/>
      <c r="BH10" s="393"/>
      <c r="BI10" s="393"/>
      <c r="BJ10" s="394"/>
    </row>
    <row r="11" spans="1:62" ht="12.75" customHeight="1" thickBot="1">
      <c r="A11" s="399"/>
      <c r="B11" s="400"/>
      <c r="C11" s="404" t="s">
        <v>9</v>
      </c>
      <c r="D11" s="405"/>
      <c r="E11" s="405"/>
      <c r="F11" s="406"/>
      <c r="G11" s="219" t="str">
        <f>IF(S7&gt;0,IF($S5="MO",S7,""),"")</f>
        <v/>
      </c>
      <c r="H11" s="220" t="str">
        <f>IF(H10="","",IF($S5="DI",$S7,IF(G11&lt;&gt;"",IF(AND(G10=31,G11=12),1,IF(H10&gt;G10,G11,G11+1)))))</f>
        <v/>
      </c>
      <c r="I11" s="220" t="str">
        <f>IF(I10="","",IF($S5="MI",$S7,IF(H11&lt;&gt;"",IF(AND(H10=31,H11=12),1,IF(I10&gt;H10,H11,H11+1)))))</f>
        <v/>
      </c>
      <c r="J11" s="220">
        <f>IF(J10="","",IF($S5="DO",$S7,IF(I11&lt;&gt;"",IF(AND(I10=31,I11=12),1,IF(J10&gt;I10,I11,I11+1)))))</f>
        <v>6</v>
      </c>
      <c r="K11" s="220">
        <f>IF(K10="","",IF($S5="FR",$S7,IF(J11&lt;&gt;"",IF(AND(J10=31,J11=12),1,IF(K10&gt;J10,J11,J11+1)))))</f>
        <v>6</v>
      </c>
      <c r="L11" s="220">
        <f>IF(L10="","",IF($S5="SA",$S7,IF(K11&lt;&gt;"",IF(AND(K10=31,K11=12),1,IF(L10&gt;K10,K11,K11+1)))))</f>
        <v>6</v>
      </c>
      <c r="M11" s="221">
        <f>IF(M10="","",IF($S5="SO",$S7,IF(L11&lt;&gt;"",IF(AND(L10=31,L11=12),1,IF(M10&gt;L10,L11,L11+1)))))</f>
        <v>6</v>
      </c>
      <c r="N11" s="222"/>
      <c r="O11" s="223"/>
      <c r="P11" s="223"/>
      <c r="Q11" s="223"/>
      <c r="R11" s="223"/>
      <c r="S11" s="223"/>
      <c r="T11" s="221"/>
      <c r="U11" s="222"/>
      <c r="V11" s="223"/>
      <c r="W11" s="223"/>
      <c r="X11" s="223"/>
      <c r="Y11" s="223"/>
      <c r="Z11" s="223"/>
      <c r="AA11" s="221"/>
      <c r="AB11" s="222"/>
      <c r="AC11" s="223"/>
      <c r="AD11" s="223"/>
      <c r="AE11" s="223"/>
      <c r="AF11" s="223"/>
      <c r="AG11" s="223"/>
      <c r="AH11" s="221"/>
      <c r="AI11" s="222"/>
      <c r="AJ11" s="223"/>
      <c r="AK11" s="223"/>
      <c r="AL11" s="223"/>
      <c r="AM11" s="223"/>
      <c r="AN11" s="223"/>
      <c r="AO11" s="221"/>
      <c r="AP11" s="222"/>
      <c r="AQ11" s="223"/>
      <c r="AR11" s="223"/>
      <c r="AS11" s="223"/>
      <c r="AT11" s="223"/>
      <c r="AU11" s="223"/>
      <c r="AV11" s="224"/>
      <c r="AW11" s="407">
        <f>SUM(BC12:BD14)</f>
        <v>40</v>
      </c>
      <c r="AX11" s="408"/>
      <c r="AY11" s="408"/>
      <c r="AZ11" s="408"/>
      <c r="BA11" s="408"/>
      <c r="BB11" s="408"/>
      <c r="BC11" s="408"/>
      <c r="BD11" s="408"/>
      <c r="BE11" s="392"/>
      <c r="BF11" s="393"/>
      <c r="BG11" s="393"/>
      <c r="BH11" s="393"/>
      <c r="BI11" s="393"/>
      <c r="BJ11" s="394"/>
    </row>
    <row r="12" spans="1:62" ht="12.75" customHeight="1" thickTop="1" thickBot="1">
      <c r="A12" s="409" t="s">
        <v>39</v>
      </c>
      <c r="B12" s="410"/>
      <c r="C12" s="411" t="s">
        <v>55</v>
      </c>
      <c r="D12" s="412"/>
      <c r="E12" s="412"/>
      <c r="F12" s="413"/>
      <c r="G12" s="112"/>
      <c r="H12" s="113" t="s">
        <v>52</v>
      </c>
      <c r="I12" s="114"/>
      <c r="J12" s="114"/>
      <c r="K12" s="114"/>
      <c r="L12" s="114"/>
      <c r="M12" s="115"/>
      <c r="N12" s="116"/>
      <c r="O12" s="114"/>
      <c r="P12" s="225">
        <v>1</v>
      </c>
      <c r="Q12" s="225">
        <v>2</v>
      </c>
      <c r="R12" s="225">
        <v>3</v>
      </c>
      <c r="S12" s="225">
        <v>4</v>
      </c>
      <c r="T12" s="225">
        <v>5</v>
      </c>
      <c r="U12" s="117"/>
      <c r="V12" s="114"/>
      <c r="W12" s="114"/>
      <c r="X12" s="114"/>
      <c r="Y12" s="114"/>
      <c r="Z12" s="114"/>
      <c r="AA12" s="115"/>
      <c r="AB12" s="116"/>
      <c r="AC12" s="114"/>
      <c r="AD12" s="114"/>
      <c r="AE12" s="114"/>
      <c r="AF12" s="114"/>
      <c r="AG12" s="114"/>
      <c r="AH12" s="118"/>
      <c r="AI12" s="117"/>
      <c r="AJ12" s="114"/>
      <c r="AK12" s="114"/>
      <c r="AL12" s="114"/>
      <c r="AM12" s="114"/>
      <c r="AN12" s="114"/>
      <c r="AO12" s="115"/>
      <c r="AP12" s="116"/>
      <c r="AQ12" s="114"/>
      <c r="AR12" s="114"/>
      <c r="AS12" s="114"/>
      <c r="AT12" s="114"/>
      <c r="AU12" s="114"/>
      <c r="AV12" s="118"/>
      <c r="AW12" s="420" t="s">
        <v>97</v>
      </c>
      <c r="AX12" s="421"/>
      <c r="AY12" s="421"/>
      <c r="AZ12" s="421"/>
      <c r="BA12" s="421"/>
      <c r="BB12" s="422"/>
      <c r="BC12" s="423">
        <f>SUM(G12:AV12)</f>
        <v>15</v>
      </c>
      <c r="BD12" s="424"/>
      <c r="BE12" s="392"/>
      <c r="BF12" s="393"/>
      <c r="BG12" s="393"/>
      <c r="BH12" s="393"/>
      <c r="BI12" s="393"/>
      <c r="BJ12" s="394"/>
    </row>
    <row r="13" spans="1:62" ht="12.75" customHeight="1" thickTop="1" thickBot="1">
      <c r="A13" s="409" t="s">
        <v>63</v>
      </c>
      <c r="B13" s="410"/>
      <c r="C13" s="414"/>
      <c r="D13" s="415"/>
      <c r="E13" s="415"/>
      <c r="F13" s="416"/>
      <c r="G13" s="119"/>
      <c r="H13" s="120" t="s">
        <v>53</v>
      </c>
      <c r="I13" s="121"/>
      <c r="J13" s="121"/>
      <c r="K13" s="121"/>
      <c r="L13" s="121"/>
      <c r="M13" s="122"/>
      <c r="N13" s="123"/>
      <c r="O13" s="121"/>
      <c r="P13" s="121"/>
      <c r="Q13" s="121"/>
      <c r="R13" s="121"/>
      <c r="S13" s="121"/>
      <c r="T13" s="124"/>
      <c r="U13" s="125"/>
      <c r="V13" s="121"/>
      <c r="W13" s="121"/>
      <c r="X13" s="121"/>
      <c r="Y13" s="226">
        <v>1</v>
      </c>
      <c r="Z13" s="226">
        <v>2</v>
      </c>
      <c r="AA13" s="226">
        <v>3</v>
      </c>
      <c r="AB13" s="226">
        <v>4</v>
      </c>
      <c r="AC13" s="226">
        <v>5</v>
      </c>
      <c r="AD13" s="121"/>
      <c r="AE13" s="121"/>
      <c r="AF13" s="121"/>
      <c r="AG13" s="121"/>
      <c r="AH13" s="124"/>
      <c r="AI13" s="126"/>
      <c r="AJ13" s="127"/>
      <c r="AK13" s="127"/>
      <c r="AL13" s="127"/>
      <c r="AM13" s="127"/>
      <c r="AN13" s="127"/>
      <c r="AO13" s="128"/>
      <c r="AP13" s="129"/>
      <c r="AQ13" s="127"/>
      <c r="AR13" s="127"/>
      <c r="AS13" s="127"/>
      <c r="AT13" s="127"/>
      <c r="AU13" s="127"/>
      <c r="AV13" s="130"/>
      <c r="AW13" s="377" t="s">
        <v>98</v>
      </c>
      <c r="AX13" s="378"/>
      <c r="AY13" s="378"/>
      <c r="AZ13" s="378"/>
      <c r="BA13" s="378"/>
      <c r="BB13" s="379"/>
      <c r="BC13" s="425">
        <f>SUM(G13:AV13)</f>
        <v>15</v>
      </c>
      <c r="BD13" s="426"/>
      <c r="BE13" s="392"/>
      <c r="BF13" s="393"/>
      <c r="BG13" s="393"/>
      <c r="BH13" s="393"/>
      <c r="BI13" s="393"/>
      <c r="BJ13" s="394"/>
    </row>
    <row r="14" spans="1:62" ht="12.75" customHeight="1" thickTop="1" thickBot="1">
      <c r="A14" s="409" t="s">
        <v>73</v>
      </c>
      <c r="B14" s="410"/>
      <c r="C14" s="417"/>
      <c r="D14" s="418"/>
      <c r="E14" s="418"/>
      <c r="F14" s="419"/>
      <c r="G14" s="119"/>
      <c r="H14" s="120" t="s">
        <v>54</v>
      </c>
      <c r="I14" s="121"/>
      <c r="J14" s="121"/>
      <c r="K14" s="121"/>
      <c r="L14" s="121"/>
      <c r="M14" s="122"/>
      <c r="N14" s="123"/>
      <c r="O14" s="121"/>
      <c r="P14" s="121"/>
      <c r="Q14" s="121"/>
      <c r="R14" s="121"/>
      <c r="S14" s="225">
        <v>5</v>
      </c>
      <c r="T14" s="121"/>
      <c r="U14" s="121"/>
      <c r="V14" s="121"/>
      <c r="W14" s="121"/>
      <c r="X14" s="121"/>
      <c r="Y14" s="127"/>
      <c r="Z14" s="127"/>
      <c r="AA14" s="128"/>
      <c r="AB14" s="129"/>
      <c r="AC14" s="121"/>
      <c r="AD14" s="121"/>
      <c r="AE14" s="121"/>
      <c r="AF14" s="121"/>
      <c r="AG14" s="121"/>
      <c r="AH14" s="124"/>
      <c r="AI14" s="126"/>
      <c r="AJ14" s="127"/>
      <c r="AK14" s="127"/>
      <c r="AL14" s="127"/>
      <c r="AM14" s="127"/>
      <c r="AN14" s="127"/>
      <c r="AO14" s="128"/>
      <c r="AP14" s="129"/>
      <c r="AQ14" s="127"/>
      <c r="AR14" s="127"/>
      <c r="AS14" s="127"/>
      <c r="AT14" s="127"/>
      <c r="AU14" s="127"/>
      <c r="AV14" s="130"/>
      <c r="AW14" s="377" t="s">
        <v>99</v>
      </c>
      <c r="AX14" s="378"/>
      <c r="AY14" s="378"/>
      <c r="AZ14" s="378"/>
      <c r="BA14" s="378"/>
      <c r="BB14" s="379"/>
      <c r="BC14" s="427">
        <f>2*SUM(G14:AV14)</f>
        <v>10</v>
      </c>
      <c r="BD14" s="428"/>
      <c r="BE14" s="392"/>
      <c r="BF14" s="393"/>
      <c r="BG14" s="393"/>
      <c r="BH14" s="393"/>
      <c r="BI14" s="393"/>
      <c r="BJ14" s="394"/>
    </row>
    <row r="15" spans="1:62" s="40" customFormat="1" ht="12.75" customHeight="1" thickTop="1">
      <c r="A15" s="435" t="s">
        <v>61</v>
      </c>
      <c r="B15" s="437" t="s">
        <v>120</v>
      </c>
      <c r="C15" s="437" t="s">
        <v>121</v>
      </c>
      <c r="D15" s="439" t="s">
        <v>3</v>
      </c>
      <c r="E15" s="354" t="s">
        <v>139</v>
      </c>
      <c r="F15" s="356" t="s">
        <v>65</v>
      </c>
      <c r="G15" s="429" t="s">
        <v>75</v>
      </c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380" t="s">
        <v>40</v>
      </c>
      <c r="AX15" s="426"/>
      <c r="AY15" s="426"/>
      <c r="AZ15" s="426"/>
      <c r="BA15" s="426"/>
      <c r="BB15" s="426"/>
      <c r="BC15" s="426"/>
      <c r="BD15" s="426"/>
      <c r="BE15" s="392"/>
      <c r="BF15" s="393"/>
      <c r="BG15" s="393"/>
      <c r="BH15" s="393"/>
      <c r="BI15" s="393"/>
      <c r="BJ15" s="394"/>
    </row>
    <row r="16" spans="1:62" s="40" customFormat="1" ht="12.75" customHeight="1" thickBot="1">
      <c r="A16" s="436"/>
      <c r="B16" s="438"/>
      <c r="C16" s="438"/>
      <c r="D16" s="440"/>
      <c r="E16" s="355"/>
      <c r="F16" s="357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1" t="s">
        <v>10</v>
      </c>
      <c r="AX16" s="418"/>
      <c r="AY16" s="432" t="s">
        <v>64</v>
      </c>
      <c r="AZ16" s="433"/>
      <c r="BA16" s="418" t="s">
        <v>11</v>
      </c>
      <c r="BB16" s="418"/>
      <c r="BC16" s="399" t="s">
        <v>21</v>
      </c>
      <c r="BD16" s="434"/>
      <c r="BE16" s="392"/>
      <c r="BF16" s="393"/>
      <c r="BG16" s="393"/>
      <c r="BH16" s="393"/>
      <c r="BI16" s="393"/>
      <c r="BJ16" s="394"/>
    </row>
    <row r="17" spans="1:62" s="40" customFormat="1" ht="12.75" customHeight="1" thickTop="1">
      <c r="A17" s="53"/>
      <c r="B17" s="227" t="s">
        <v>124</v>
      </c>
      <c r="C17" s="349" t="s">
        <v>62</v>
      </c>
      <c r="D17" s="131"/>
      <c r="E17" s="132"/>
      <c r="F17" s="132"/>
      <c r="G17" s="228"/>
      <c r="H17" s="229"/>
      <c r="I17" s="229"/>
      <c r="J17" s="229"/>
      <c r="K17" s="229"/>
      <c r="L17" s="229"/>
      <c r="M17" s="229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322"/>
      <c r="AX17" s="321"/>
      <c r="AY17" s="351"/>
      <c r="AZ17" s="351"/>
      <c r="BA17" s="320"/>
      <c r="BB17" s="321"/>
      <c r="BC17" s="352"/>
      <c r="BD17" s="353"/>
      <c r="BE17" s="392"/>
      <c r="BF17" s="393"/>
      <c r="BG17" s="393"/>
      <c r="BH17" s="393"/>
      <c r="BI17" s="393"/>
      <c r="BJ17" s="394"/>
    </row>
    <row r="18" spans="1:62" ht="12.75" customHeight="1">
      <c r="A18" s="52"/>
      <c r="B18" s="231" t="s">
        <v>124</v>
      </c>
      <c r="C18" s="349"/>
      <c r="D18" s="134"/>
      <c r="E18" s="135"/>
      <c r="F18" s="135"/>
      <c r="G18" s="228"/>
      <c r="H18" s="225">
        <v>1</v>
      </c>
      <c r="I18" s="225">
        <v>2</v>
      </c>
      <c r="J18" s="225">
        <v>3</v>
      </c>
      <c r="K18" s="225">
        <v>4</v>
      </c>
      <c r="L18" s="225">
        <v>5</v>
      </c>
      <c r="M18" s="136" t="s">
        <v>149</v>
      </c>
      <c r="N18" s="229"/>
      <c r="O18" s="229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74"/>
      <c r="AC18" s="229"/>
      <c r="AD18" s="229"/>
      <c r="AE18" s="229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232" t="s">
        <v>85</v>
      </c>
      <c r="AW18" s="322">
        <v>9</v>
      </c>
      <c r="AX18" s="321"/>
      <c r="AY18" s="319">
        <v>2</v>
      </c>
      <c r="AZ18" s="319"/>
      <c r="BA18" s="320">
        <v>5</v>
      </c>
      <c r="BB18" s="321"/>
      <c r="BC18" s="322">
        <f>SUM(AW18:BB18)</f>
        <v>16</v>
      </c>
      <c r="BD18" s="321"/>
      <c r="BE18" s="392"/>
      <c r="BF18" s="393"/>
      <c r="BG18" s="393"/>
      <c r="BH18" s="393"/>
      <c r="BI18" s="393"/>
      <c r="BJ18" s="394"/>
    </row>
    <row r="19" spans="1:62" ht="12.75" customHeight="1">
      <c r="A19" s="52"/>
      <c r="B19" s="231" t="s">
        <v>124</v>
      </c>
      <c r="C19" s="350"/>
      <c r="D19" s="134"/>
      <c r="E19" s="135"/>
      <c r="F19" s="135"/>
      <c r="G19" s="228"/>
      <c r="H19" s="229"/>
      <c r="I19" s="229"/>
      <c r="J19" s="229"/>
      <c r="K19" s="229"/>
      <c r="L19" s="229"/>
      <c r="M19" s="229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322"/>
      <c r="AX19" s="321"/>
      <c r="AY19" s="319"/>
      <c r="AZ19" s="319"/>
      <c r="BA19" s="320"/>
      <c r="BB19" s="321"/>
      <c r="BC19" s="322"/>
      <c r="BD19" s="321"/>
      <c r="BE19" s="392"/>
      <c r="BF19" s="393"/>
      <c r="BG19" s="393"/>
      <c r="BH19" s="393"/>
      <c r="BI19" s="393"/>
      <c r="BJ19" s="394"/>
    </row>
    <row r="20" spans="1:62" ht="12.75" customHeight="1">
      <c r="A20" s="52"/>
      <c r="B20" s="231" t="s">
        <v>124</v>
      </c>
      <c r="C20" s="138"/>
      <c r="D20" s="134"/>
      <c r="E20" s="135"/>
      <c r="F20" s="135"/>
      <c r="G20" s="228"/>
      <c r="H20" s="229"/>
      <c r="I20" s="229"/>
      <c r="J20" s="229"/>
      <c r="K20" s="229"/>
      <c r="L20" s="229"/>
      <c r="M20" s="229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322"/>
      <c r="AX20" s="321"/>
      <c r="AY20" s="319"/>
      <c r="AZ20" s="319"/>
      <c r="BA20" s="320"/>
      <c r="BB20" s="321"/>
      <c r="BC20" s="322"/>
      <c r="BD20" s="321"/>
      <c r="BE20" s="392"/>
      <c r="BF20" s="393"/>
      <c r="BG20" s="393"/>
      <c r="BH20" s="393"/>
      <c r="BI20" s="393"/>
      <c r="BJ20" s="394"/>
    </row>
    <row r="21" spans="1:62" ht="12.75" customHeight="1" thickBot="1">
      <c r="A21" s="93"/>
      <c r="B21" s="233" t="s">
        <v>124</v>
      </c>
      <c r="C21" s="139"/>
      <c r="D21" s="140"/>
      <c r="E21" s="141"/>
      <c r="F21" s="141"/>
      <c r="G21" s="234"/>
      <c r="H21" s="235"/>
      <c r="I21" s="235"/>
      <c r="J21" s="235"/>
      <c r="K21" s="235"/>
      <c r="L21" s="235"/>
      <c r="M21" s="235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334"/>
      <c r="AX21" s="335"/>
      <c r="AY21" s="336"/>
      <c r="AZ21" s="336"/>
      <c r="BA21" s="337"/>
      <c r="BB21" s="338"/>
      <c r="BC21" s="334"/>
      <c r="BD21" s="335"/>
      <c r="BE21" s="392"/>
      <c r="BF21" s="393"/>
      <c r="BG21" s="393"/>
      <c r="BH21" s="393"/>
      <c r="BI21" s="393"/>
      <c r="BJ21" s="394"/>
    </row>
    <row r="22" spans="1:62" ht="12.75" customHeight="1" thickTop="1" thickBot="1">
      <c r="A22" s="339"/>
      <c r="B22" s="329"/>
      <c r="C22" s="329"/>
      <c r="D22" s="329"/>
      <c r="E22" s="329"/>
      <c r="F22" s="340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93"/>
      <c r="BF22" s="393"/>
      <c r="BG22" s="393"/>
      <c r="BH22" s="393"/>
      <c r="BI22" s="393"/>
      <c r="BJ22" s="394"/>
    </row>
    <row r="23" spans="1:62" ht="12.75" customHeight="1" thickTop="1">
      <c r="A23" s="341"/>
      <c r="B23" s="227" t="s">
        <v>125</v>
      </c>
      <c r="C23" s="143"/>
      <c r="D23" s="131"/>
      <c r="E23" s="132"/>
      <c r="F23" s="236">
        <v>1</v>
      </c>
      <c r="G23" s="144"/>
      <c r="H23" s="143" t="s">
        <v>66</v>
      </c>
      <c r="I23" s="230"/>
      <c r="J23" s="230"/>
      <c r="K23" s="143"/>
      <c r="M23" s="133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133"/>
      <c r="AG23" s="133"/>
      <c r="AH23" s="133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317"/>
      <c r="AX23" s="318"/>
      <c r="AY23" s="343"/>
      <c r="AZ23" s="343"/>
      <c r="BA23" s="344"/>
      <c r="BB23" s="345"/>
      <c r="BC23" s="346"/>
      <c r="BD23" s="345"/>
      <c r="BE23" s="392"/>
      <c r="BF23" s="393"/>
      <c r="BG23" s="393"/>
      <c r="BH23" s="393"/>
      <c r="BI23" s="393"/>
      <c r="BJ23" s="394"/>
    </row>
    <row r="24" spans="1:62" ht="12.75" customHeight="1">
      <c r="A24" s="341"/>
      <c r="B24" s="231" t="s">
        <v>125</v>
      </c>
      <c r="C24" s="136"/>
      <c r="D24" s="134"/>
      <c r="E24" s="135"/>
      <c r="F24" s="237"/>
      <c r="G24" s="145"/>
      <c r="H24" s="238"/>
      <c r="I24" s="136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317"/>
      <c r="AX24" s="318"/>
      <c r="AY24" s="319"/>
      <c r="AZ24" s="319"/>
      <c r="BA24" s="320"/>
      <c r="BB24" s="321"/>
      <c r="BC24" s="322"/>
      <c r="BD24" s="321"/>
      <c r="BE24" s="392"/>
      <c r="BF24" s="393"/>
      <c r="BG24" s="393"/>
      <c r="BH24" s="393"/>
      <c r="BI24" s="393"/>
      <c r="BJ24" s="394"/>
    </row>
    <row r="25" spans="1:62" ht="12.75" customHeight="1">
      <c r="A25" s="341"/>
      <c r="B25" s="231" t="s">
        <v>125</v>
      </c>
      <c r="C25" s="138"/>
      <c r="D25" s="134"/>
      <c r="E25" s="135"/>
      <c r="F25" s="237"/>
      <c r="G25" s="145"/>
      <c r="H25" s="225">
        <v>1</v>
      </c>
      <c r="I25" s="225">
        <v>2</v>
      </c>
      <c r="J25" s="225">
        <v>3</v>
      </c>
      <c r="K25" s="225">
        <v>4</v>
      </c>
      <c r="L25" s="225">
        <v>5</v>
      </c>
      <c r="M25" s="136" t="s">
        <v>149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317"/>
      <c r="AX25" s="318"/>
      <c r="AY25" s="319"/>
      <c r="AZ25" s="319"/>
      <c r="BA25" s="320"/>
      <c r="BB25" s="321"/>
      <c r="BC25" s="322"/>
      <c r="BD25" s="321"/>
      <c r="BE25" s="392"/>
      <c r="BF25" s="393"/>
      <c r="BG25" s="393"/>
      <c r="BH25" s="393"/>
      <c r="BI25" s="393"/>
      <c r="BJ25" s="394"/>
    </row>
    <row r="26" spans="1:62" ht="12.75" customHeight="1">
      <c r="A26" s="341"/>
      <c r="B26" s="231" t="s">
        <v>125</v>
      </c>
      <c r="C26" s="239"/>
      <c r="D26" s="140"/>
      <c r="E26" s="135"/>
      <c r="F26" s="237"/>
      <c r="G26" s="145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229"/>
      <c r="S26" s="137"/>
      <c r="T26" s="229"/>
      <c r="U26" s="229"/>
      <c r="V26" s="229"/>
      <c r="W26" s="229"/>
      <c r="X26" s="229"/>
      <c r="Y26" s="229"/>
      <c r="Z26" s="229"/>
      <c r="AA26" s="137"/>
      <c r="AB26" s="229"/>
      <c r="AC26" s="229"/>
      <c r="AD26" s="229"/>
      <c r="AE26" s="229"/>
      <c r="AF26" s="137"/>
      <c r="AG26" s="137"/>
      <c r="AH26" s="137"/>
      <c r="AI26" s="229"/>
      <c r="AJ26" s="229"/>
      <c r="AK26" s="137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317"/>
      <c r="AX26" s="318"/>
      <c r="AY26" s="319"/>
      <c r="AZ26" s="319"/>
      <c r="BA26" s="320"/>
      <c r="BB26" s="321"/>
      <c r="BC26" s="322"/>
      <c r="BD26" s="321"/>
      <c r="BE26" s="392"/>
      <c r="BF26" s="393"/>
      <c r="BG26" s="393"/>
      <c r="BH26" s="393"/>
      <c r="BI26" s="393"/>
      <c r="BJ26" s="394"/>
    </row>
    <row r="27" spans="1:62" ht="12.75" customHeight="1">
      <c r="A27" s="341"/>
      <c r="B27" s="231" t="s">
        <v>125</v>
      </c>
      <c r="C27" s="138"/>
      <c r="D27" s="240"/>
      <c r="E27" s="135"/>
      <c r="F27" s="237"/>
      <c r="G27" s="145"/>
      <c r="H27" s="136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241" t="s">
        <v>58</v>
      </c>
      <c r="AW27" s="317">
        <v>9</v>
      </c>
      <c r="AX27" s="318"/>
      <c r="AY27" s="319"/>
      <c r="AZ27" s="319"/>
      <c r="BA27" s="320"/>
      <c r="BB27" s="321"/>
      <c r="BC27" s="322">
        <v>9</v>
      </c>
      <c r="BD27" s="321"/>
      <c r="BE27" s="392"/>
      <c r="BF27" s="393"/>
      <c r="BG27" s="393"/>
      <c r="BH27" s="393"/>
      <c r="BI27" s="393"/>
      <c r="BJ27" s="394"/>
    </row>
    <row r="28" spans="1:62" ht="12.75" customHeight="1">
      <c r="A28" s="341"/>
      <c r="B28" s="231" t="s">
        <v>125</v>
      </c>
      <c r="C28" s="138"/>
      <c r="D28" s="242" t="s">
        <v>0</v>
      </c>
      <c r="E28" s="135"/>
      <c r="F28" s="237"/>
      <c r="G28" s="145"/>
      <c r="H28" s="136" t="s">
        <v>69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241" t="s">
        <v>59</v>
      </c>
      <c r="AW28" s="317"/>
      <c r="AX28" s="318"/>
      <c r="AY28" s="319">
        <v>2</v>
      </c>
      <c r="AZ28" s="319"/>
      <c r="BA28" s="320"/>
      <c r="BB28" s="321"/>
      <c r="BC28" s="322">
        <v>2</v>
      </c>
      <c r="BD28" s="321"/>
      <c r="BE28" s="392"/>
      <c r="BF28" s="393"/>
      <c r="BG28" s="393"/>
      <c r="BH28" s="393"/>
      <c r="BI28" s="393"/>
      <c r="BJ28" s="394"/>
    </row>
    <row r="29" spans="1:62" ht="12.75" customHeight="1">
      <c r="A29" s="341"/>
      <c r="B29" s="231" t="s">
        <v>125</v>
      </c>
      <c r="C29" s="138"/>
      <c r="D29" s="242" t="s">
        <v>1</v>
      </c>
      <c r="E29" s="135"/>
      <c r="F29" s="237"/>
      <c r="G29" s="145"/>
      <c r="H29" s="136" t="s">
        <v>70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241" t="s">
        <v>60</v>
      </c>
      <c r="AW29" s="347"/>
      <c r="AX29" s="348"/>
      <c r="AY29" s="319"/>
      <c r="AZ29" s="319"/>
      <c r="BA29" s="320">
        <v>5</v>
      </c>
      <c r="BB29" s="321"/>
      <c r="BC29" s="322">
        <v>5</v>
      </c>
      <c r="BD29" s="321"/>
      <c r="BE29" s="392"/>
      <c r="BF29" s="393"/>
      <c r="BG29" s="393"/>
      <c r="BH29" s="393"/>
      <c r="BI29" s="393"/>
      <c r="BJ29" s="394"/>
    </row>
    <row r="30" spans="1:62" ht="12.75" customHeight="1">
      <c r="A30" s="341"/>
      <c r="B30" s="231" t="s">
        <v>125</v>
      </c>
      <c r="C30" s="138"/>
      <c r="D30" s="134"/>
      <c r="E30" s="135"/>
      <c r="F30" s="237"/>
      <c r="G30" s="145"/>
      <c r="H30" s="137"/>
      <c r="I30" s="137"/>
      <c r="J30" s="137"/>
      <c r="K30" s="137"/>
      <c r="L30" s="137"/>
      <c r="M30" s="137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241"/>
      <c r="AW30" s="317"/>
      <c r="AX30" s="318"/>
      <c r="AY30" s="319"/>
      <c r="AZ30" s="319"/>
      <c r="BA30" s="320"/>
      <c r="BB30" s="321"/>
      <c r="BC30" s="322"/>
      <c r="BD30" s="321"/>
      <c r="BE30" s="392"/>
      <c r="BF30" s="393"/>
      <c r="BG30" s="393"/>
      <c r="BH30" s="393"/>
      <c r="BI30" s="393"/>
      <c r="BJ30" s="394"/>
    </row>
    <row r="31" spans="1:62" ht="12.75" customHeight="1">
      <c r="A31" s="341"/>
      <c r="B31" s="231" t="s">
        <v>125</v>
      </c>
      <c r="C31" s="138"/>
      <c r="D31" s="134"/>
      <c r="E31" s="147">
        <v>89</v>
      </c>
      <c r="F31" s="237"/>
      <c r="G31" s="145"/>
      <c r="H31" s="136" t="s">
        <v>140</v>
      </c>
      <c r="I31" s="137"/>
      <c r="J31" s="137"/>
      <c r="K31" s="137"/>
      <c r="L31" s="137"/>
      <c r="M31" s="137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317"/>
      <c r="AX31" s="318"/>
      <c r="AY31" s="319"/>
      <c r="AZ31" s="319"/>
      <c r="BA31" s="320"/>
      <c r="BB31" s="321"/>
      <c r="BC31" s="322"/>
      <c r="BD31" s="321"/>
      <c r="BE31" s="392"/>
      <c r="BF31" s="393"/>
      <c r="BG31" s="393"/>
      <c r="BH31" s="393"/>
      <c r="BI31" s="393"/>
      <c r="BJ31" s="394"/>
    </row>
    <row r="32" spans="1:62" ht="12.75" customHeight="1">
      <c r="A32" s="341"/>
      <c r="B32" s="231" t="s">
        <v>125</v>
      </c>
      <c r="C32" s="138"/>
      <c r="D32" s="134"/>
      <c r="E32" s="135"/>
      <c r="F32" s="237"/>
      <c r="G32" s="145"/>
      <c r="H32" s="137"/>
      <c r="I32" s="137"/>
      <c r="J32" s="137"/>
      <c r="K32" s="137"/>
      <c r="L32" s="137"/>
      <c r="M32" s="137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317"/>
      <c r="AX32" s="318"/>
      <c r="AY32" s="319"/>
      <c r="AZ32" s="319"/>
      <c r="BA32" s="320"/>
      <c r="BB32" s="321"/>
      <c r="BC32" s="322"/>
      <c r="BD32" s="321"/>
      <c r="BE32" s="392"/>
      <c r="BF32" s="393"/>
      <c r="BG32" s="393"/>
      <c r="BH32" s="393"/>
      <c r="BI32" s="393"/>
      <c r="BJ32" s="394"/>
    </row>
    <row r="33" spans="1:62" ht="12.75" customHeight="1">
      <c r="A33" s="341"/>
      <c r="B33" s="231" t="s">
        <v>125</v>
      </c>
      <c r="C33" s="138"/>
      <c r="D33" s="134"/>
      <c r="E33" s="135"/>
      <c r="F33" s="237"/>
      <c r="G33" s="145"/>
      <c r="H33" s="243"/>
      <c r="I33" s="137"/>
      <c r="J33" s="137"/>
      <c r="K33" s="137"/>
      <c r="L33" s="137"/>
      <c r="M33" s="137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317"/>
      <c r="AX33" s="318"/>
      <c r="AY33" s="319"/>
      <c r="AZ33" s="319"/>
      <c r="BA33" s="320"/>
      <c r="BB33" s="321"/>
      <c r="BC33" s="322"/>
      <c r="BD33" s="321"/>
      <c r="BE33" s="392"/>
      <c r="BF33" s="393"/>
      <c r="BG33" s="393"/>
      <c r="BH33" s="393"/>
      <c r="BI33" s="393"/>
      <c r="BJ33" s="394"/>
    </row>
    <row r="34" spans="1:62" ht="12.75" customHeight="1" thickBot="1">
      <c r="A34" s="341"/>
      <c r="B34" s="231" t="s">
        <v>125</v>
      </c>
      <c r="C34" s="138"/>
      <c r="D34" s="134"/>
      <c r="E34" s="135"/>
      <c r="F34" s="237"/>
      <c r="G34" s="145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317"/>
      <c r="AX34" s="318"/>
      <c r="AY34" s="319"/>
      <c r="AZ34" s="319"/>
      <c r="BA34" s="320"/>
      <c r="BB34" s="321"/>
      <c r="BC34" s="322"/>
      <c r="BD34" s="321"/>
      <c r="BE34" s="392"/>
      <c r="BF34" s="393"/>
      <c r="BG34" s="393"/>
      <c r="BH34" s="393"/>
      <c r="BI34" s="393"/>
      <c r="BJ34" s="394"/>
    </row>
    <row r="35" spans="1:62" ht="12.75" customHeight="1">
      <c r="A35" s="341"/>
      <c r="B35" s="231" t="s">
        <v>125</v>
      </c>
      <c r="C35" s="138"/>
      <c r="D35" s="134"/>
      <c r="E35" s="135"/>
      <c r="F35" s="237"/>
      <c r="G35" s="148"/>
      <c r="H35" s="330" t="s">
        <v>72</v>
      </c>
      <c r="I35" s="331"/>
      <c r="J35" s="331"/>
      <c r="K35" s="331"/>
      <c r="L35" s="331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5"/>
      <c r="AO35" s="149"/>
      <c r="AP35" s="146"/>
      <c r="AQ35" s="146"/>
      <c r="AR35" s="146"/>
      <c r="AS35" s="146"/>
      <c r="AT35" s="146"/>
      <c r="AU35" s="146"/>
      <c r="AV35" s="146"/>
      <c r="AW35" s="317"/>
      <c r="AX35" s="318"/>
      <c r="AY35" s="319"/>
      <c r="AZ35" s="319"/>
      <c r="BA35" s="320"/>
      <c r="BB35" s="321"/>
      <c r="BC35" s="322"/>
      <c r="BD35" s="321"/>
      <c r="BE35" s="392"/>
      <c r="BF35" s="393"/>
      <c r="BG35" s="393"/>
      <c r="BH35" s="393"/>
      <c r="BI35" s="393"/>
      <c r="BJ35" s="394"/>
    </row>
    <row r="36" spans="1:62" ht="12.75" customHeight="1">
      <c r="A36" s="341"/>
      <c r="B36" s="231" t="s">
        <v>125</v>
      </c>
      <c r="C36" s="138"/>
      <c r="D36" s="134"/>
      <c r="E36" s="135"/>
      <c r="F36" s="237"/>
      <c r="G36" s="148"/>
      <c r="H36" s="332"/>
      <c r="I36" s="333"/>
      <c r="J36" s="333"/>
      <c r="K36" s="333"/>
      <c r="L36" s="333"/>
      <c r="M36" s="246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8"/>
      <c r="AO36" s="149"/>
      <c r="AP36" s="146"/>
      <c r="AQ36" s="146"/>
      <c r="AR36" s="146"/>
      <c r="AS36" s="146"/>
      <c r="AT36" s="146"/>
      <c r="AU36" s="146"/>
      <c r="AV36" s="146"/>
      <c r="AW36" s="317"/>
      <c r="AX36" s="318"/>
      <c r="AY36" s="319"/>
      <c r="AZ36" s="319"/>
      <c r="BA36" s="320"/>
      <c r="BB36" s="321"/>
      <c r="BC36" s="322"/>
      <c r="BD36" s="321"/>
      <c r="BE36" s="392"/>
      <c r="BF36" s="393"/>
      <c r="BG36" s="393"/>
      <c r="BH36" s="393"/>
      <c r="BI36" s="393"/>
      <c r="BJ36" s="394"/>
    </row>
    <row r="37" spans="1:62" ht="12.75" customHeight="1">
      <c r="A37" s="341"/>
      <c r="B37" s="231" t="s">
        <v>125</v>
      </c>
      <c r="C37" s="138"/>
      <c r="D37" s="134"/>
      <c r="E37" s="135"/>
      <c r="F37" s="237"/>
      <c r="G37" s="148"/>
      <c r="H37" s="249">
        <v>1</v>
      </c>
      <c r="I37" s="250" t="s">
        <v>67</v>
      </c>
      <c r="J37" s="246"/>
      <c r="K37" s="246"/>
      <c r="L37" s="246"/>
      <c r="M37" s="246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/>
      <c r="AO37" s="146"/>
      <c r="AP37" s="146"/>
      <c r="AQ37" s="146"/>
      <c r="AR37" s="146"/>
      <c r="AS37" s="146"/>
      <c r="AT37" s="146"/>
      <c r="AU37" s="146"/>
      <c r="AV37" s="146"/>
      <c r="AW37" s="317"/>
      <c r="AX37" s="318"/>
      <c r="AY37" s="319"/>
      <c r="AZ37" s="319"/>
      <c r="BA37" s="320"/>
      <c r="BB37" s="321"/>
      <c r="BC37" s="322"/>
      <c r="BD37" s="321"/>
      <c r="BE37" s="392"/>
      <c r="BF37" s="393"/>
      <c r="BG37" s="393"/>
      <c r="BH37" s="393"/>
      <c r="BI37" s="393"/>
      <c r="BJ37" s="394"/>
    </row>
    <row r="38" spans="1:62" ht="12.75" customHeight="1">
      <c r="A38" s="341"/>
      <c r="B38" s="231" t="s">
        <v>125</v>
      </c>
      <c r="C38" s="138"/>
      <c r="D38" s="134"/>
      <c r="E38" s="135"/>
      <c r="F38" s="237"/>
      <c r="G38" s="148"/>
      <c r="H38" s="249">
        <v>2</v>
      </c>
      <c r="I38" s="250" t="s">
        <v>92</v>
      </c>
      <c r="J38" s="246"/>
      <c r="K38" s="246"/>
      <c r="L38" s="246"/>
      <c r="M38" s="246"/>
      <c r="N38" s="247"/>
      <c r="O38" s="247"/>
      <c r="P38" s="247"/>
      <c r="Q38" s="247"/>
      <c r="R38" s="251" t="s">
        <v>96</v>
      </c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146"/>
      <c r="AP38" s="146"/>
      <c r="AQ38" s="146"/>
      <c r="AR38" s="146"/>
      <c r="AS38" s="146"/>
      <c r="AT38" s="146"/>
      <c r="AU38" s="146"/>
      <c r="AV38" s="146"/>
      <c r="AW38" s="317"/>
      <c r="AX38" s="318"/>
      <c r="AY38" s="319"/>
      <c r="AZ38" s="319"/>
      <c r="BA38" s="320"/>
      <c r="BB38" s="321"/>
      <c r="BC38" s="322"/>
      <c r="BD38" s="321"/>
      <c r="BE38" s="392"/>
      <c r="BF38" s="393"/>
      <c r="BG38" s="393"/>
      <c r="BH38" s="393"/>
      <c r="BI38" s="393"/>
      <c r="BJ38" s="394"/>
    </row>
    <row r="39" spans="1:62" ht="12.75" customHeight="1">
      <c r="A39" s="341"/>
      <c r="B39" s="231" t="s">
        <v>125</v>
      </c>
      <c r="C39" s="138"/>
      <c r="D39" s="134"/>
      <c r="E39" s="135"/>
      <c r="F39" s="237"/>
      <c r="G39" s="148"/>
      <c r="H39" s="249"/>
      <c r="I39" s="250"/>
      <c r="J39" s="246"/>
      <c r="K39" s="246"/>
      <c r="L39" s="246"/>
      <c r="M39" s="246"/>
      <c r="N39" s="247"/>
      <c r="O39" s="247"/>
      <c r="P39" s="247"/>
      <c r="Q39" s="247"/>
      <c r="R39" s="251" t="s">
        <v>93</v>
      </c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/>
      <c r="AO39" s="146"/>
      <c r="AP39" s="146"/>
      <c r="AQ39" s="146"/>
      <c r="AR39" s="146"/>
      <c r="AS39" s="146"/>
      <c r="AT39" s="146"/>
      <c r="AU39" s="146"/>
      <c r="AV39" s="146"/>
      <c r="AW39" s="317"/>
      <c r="AX39" s="318"/>
      <c r="AY39" s="319"/>
      <c r="AZ39" s="319"/>
      <c r="BA39" s="320"/>
      <c r="BB39" s="321"/>
      <c r="BC39" s="322"/>
      <c r="BD39" s="321"/>
      <c r="BE39" s="392"/>
      <c r="BF39" s="393"/>
      <c r="BG39" s="393"/>
      <c r="BH39" s="393"/>
      <c r="BI39" s="393"/>
      <c r="BJ39" s="394"/>
    </row>
    <row r="40" spans="1:62" ht="12.75" customHeight="1">
      <c r="A40" s="341"/>
      <c r="B40" s="231" t="s">
        <v>125</v>
      </c>
      <c r="C40" s="138"/>
      <c r="D40" s="134"/>
      <c r="E40" s="135"/>
      <c r="F40" s="237"/>
      <c r="G40" s="148"/>
      <c r="H40" s="249"/>
      <c r="I40" s="250"/>
      <c r="J40" s="246"/>
      <c r="K40" s="246"/>
      <c r="L40" s="246"/>
      <c r="M40" s="246"/>
      <c r="N40" s="247"/>
      <c r="O40" s="247"/>
      <c r="P40" s="247"/>
      <c r="Q40" s="247"/>
      <c r="R40" s="251" t="s">
        <v>94</v>
      </c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8"/>
      <c r="AO40" s="146"/>
      <c r="AP40" s="146"/>
      <c r="AQ40" s="146"/>
      <c r="AR40" s="146"/>
      <c r="AS40" s="146"/>
      <c r="AT40" s="146"/>
      <c r="AU40" s="146"/>
      <c r="AV40" s="146"/>
      <c r="AW40" s="317"/>
      <c r="AX40" s="318"/>
      <c r="AY40" s="319"/>
      <c r="AZ40" s="319"/>
      <c r="BA40" s="320"/>
      <c r="BB40" s="321"/>
      <c r="BC40" s="322"/>
      <c r="BD40" s="321"/>
      <c r="BE40" s="392"/>
      <c r="BF40" s="393"/>
      <c r="BG40" s="393"/>
      <c r="BH40" s="393"/>
      <c r="BI40" s="393"/>
      <c r="BJ40" s="394"/>
    </row>
    <row r="41" spans="1:62" ht="12.75" customHeight="1">
      <c r="A41" s="341"/>
      <c r="B41" s="231" t="s">
        <v>125</v>
      </c>
      <c r="C41" s="138"/>
      <c r="D41" s="134"/>
      <c r="E41" s="135"/>
      <c r="F41" s="237"/>
      <c r="G41" s="148"/>
      <c r="H41" s="249">
        <v>3</v>
      </c>
      <c r="I41" s="250" t="s">
        <v>95</v>
      </c>
      <c r="J41" s="246"/>
      <c r="K41" s="246"/>
      <c r="L41" s="246"/>
      <c r="M41" s="246"/>
      <c r="N41" s="247"/>
      <c r="O41" s="247"/>
      <c r="P41" s="247"/>
      <c r="Q41" s="247"/>
      <c r="R41" s="251" t="s">
        <v>68</v>
      </c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146"/>
      <c r="AP41" s="146"/>
      <c r="AQ41" s="146"/>
      <c r="AR41" s="146"/>
      <c r="AS41" s="146"/>
      <c r="AT41" s="146"/>
      <c r="AU41" s="146"/>
      <c r="AV41" s="146"/>
      <c r="AW41" s="317"/>
      <c r="AX41" s="318"/>
      <c r="AY41" s="319"/>
      <c r="AZ41" s="319"/>
      <c r="BA41" s="320"/>
      <c r="BB41" s="321"/>
      <c r="BC41" s="322"/>
      <c r="BD41" s="321"/>
      <c r="BE41" s="392"/>
      <c r="BF41" s="393"/>
      <c r="BG41" s="393"/>
      <c r="BH41" s="393"/>
      <c r="BI41" s="393"/>
      <c r="BJ41" s="394"/>
    </row>
    <row r="42" spans="1:62" ht="12.75" customHeight="1">
      <c r="A42" s="341"/>
      <c r="B42" s="231" t="s">
        <v>125</v>
      </c>
      <c r="C42" s="138"/>
      <c r="D42" s="134"/>
      <c r="E42" s="135"/>
      <c r="F42" s="237"/>
      <c r="G42" s="148"/>
      <c r="H42" s="249"/>
      <c r="I42" s="250"/>
      <c r="J42" s="246"/>
      <c r="K42" s="246"/>
      <c r="L42" s="246"/>
      <c r="M42" s="246"/>
      <c r="N42" s="247"/>
      <c r="O42" s="247"/>
      <c r="P42" s="247"/>
      <c r="Q42" s="247"/>
      <c r="R42" s="251" t="s">
        <v>150</v>
      </c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146"/>
      <c r="AP42" s="146"/>
      <c r="AQ42" s="146"/>
      <c r="AR42" s="146"/>
      <c r="AS42" s="146"/>
      <c r="AT42" s="146"/>
      <c r="AU42" s="146"/>
      <c r="AV42" s="146"/>
      <c r="AW42" s="317"/>
      <c r="AX42" s="318"/>
      <c r="AY42" s="319"/>
      <c r="AZ42" s="319"/>
      <c r="BA42" s="320"/>
      <c r="BB42" s="321"/>
      <c r="BC42" s="322"/>
      <c r="BD42" s="321"/>
      <c r="BE42" s="392"/>
      <c r="BF42" s="393"/>
      <c r="BG42" s="393"/>
      <c r="BH42" s="393"/>
      <c r="BI42" s="393"/>
      <c r="BJ42" s="394"/>
    </row>
    <row r="43" spans="1:62" ht="12.75" customHeight="1">
      <c r="A43" s="341"/>
      <c r="B43" s="231" t="s">
        <v>125</v>
      </c>
      <c r="C43" s="138"/>
      <c r="D43" s="134"/>
      <c r="E43" s="135"/>
      <c r="F43" s="237"/>
      <c r="G43" s="148"/>
      <c r="H43" s="249"/>
      <c r="I43" s="246"/>
      <c r="J43" s="246"/>
      <c r="K43" s="246"/>
      <c r="L43" s="246"/>
      <c r="M43" s="246"/>
      <c r="N43" s="247"/>
      <c r="O43" s="247"/>
      <c r="P43" s="247"/>
      <c r="Q43" s="247"/>
      <c r="R43" s="250" t="s">
        <v>151</v>
      </c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8"/>
      <c r="AO43" s="149"/>
      <c r="AP43" s="146"/>
      <c r="AQ43" s="146"/>
      <c r="AR43" s="146"/>
      <c r="AS43" s="146"/>
      <c r="AT43" s="146"/>
      <c r="AU43" s="146"/>
      <c r="AV43" s="146"/>
      <c r="AW43" s="317"/>
      <c r="AX43" s="318"/>
      <c r="AY43" s="319"/>
      <c r="AZ43" s="319"/>
      <c r="BA43" s="320"/>
      <c r="BB43" s="321"/>
      <c r="BC43" s="322"/>
      <c r="BD43" s="321"/>
      <c r="BE43" s="392"/>
      <c r="BF43" s="393"/>
      <c r="BG43" s="393"/>
      <c r="BH43" s="393"/>
      <c r="BI43" s="393"/>
      <c r="BJ43" s="394"/>
    </row>
    <row r="44" spans="1:62" ht="12.75" customHeight="1">
      <c r="A44" s="341"/>
      <c r="B44" s="231" t="s">
        <v>125</v>
      </c>
      <c r="C44" s="138"/>
      <c r="D44" s="134"/>
      <c r="E44" s="135"/>
      <c r="F44" s="237"/>
      <c r="G44" s="148"/>
      <c r="H44" s="249">
        <v>4</v>
      </c>
      <c r="I44" s="252" t="s">
        <v>71</v>
      </c>
      <c r="J44" s="246"/>
      <c r="K44" s="246"/>
      <c r="L44" s="246"/>
      <c r="M44" s="246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8"/>
      <c r="AO44" s="149"/>
      <c r="AP44" s="146"/>
      <c r="AQ44" s="146"/>
      <c r="AR44" s="146"/>
      <c r="AS44" s="146"/>
      <c r="AT44" s="146"/>
      <c r="AU44" s="146"/>
      <c r="AV44" s="146"/>
      <c r="AW44" s="317"/>
      <c r="AX44" s="318"/>
      <c r="AY44" s="319"/>
      <c r="AZ44" s="319"/>
      <c r="BA44" s="320"/>
      <c r="BB44" s="321"/>
      <c r="BC44" s="322"/>
      <c r="BD44" s="321"/>
      <c r="BE44" s="392"/>
      <c r="BF44" s="393"/>
      <c r="BG44" s="393"/>
      <c r="BH44" s="393"/>
      <c r="BI44" s="393"/>
      <c r="BJ44" s="394"/>
    </row>
    <row r="45" spans="1:62" ht="12.75" customHeight="1" thickBot="1">
      <c r="A45" s="341"/>
      <c r="B45" s="231" t="s">
        <v>125</v>
      </c>
      <c r="C45" s="138"/>
      <c r="D45" s="134"/>
      <c r="E45" s="135"/>
      <c r="F45" s="237"/>
      <c r="G45" s="148"/>
      <c r="H45" s="253"/>
      <c r="I45" s="254"/>
      <c r="J45" s="255"/>
      <c r="K45" s="255"/>
      <c r="L45" s="255"/>
      <c r="M45" s="255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7"/>
      <c r="AO45" s="149"/>
      <c r="AP45" s="146"/>
      <c r="AQ45" s="146"/>
      <c r="AR45" s="146"/>
      <c r="AS45" s="146"/>
      <c r="AT45" s="146"/>
      <c r="AU45" s="146"/>
      <c r="AV45" s="146"/>
      <c r="AW45" s="317"/>
      <c r="AX45" s="318"/>
      <c r="AY45" s="319"/>
      <c r="AZ45" s="319"/>
      <c r="BA45" s="320"/>
      <c r="BB45" s="321"/>
      <c r="BC45" s="322"/>
      <c r="BD45" s="321"/>
      <c r="BE45" s="392"/>
      <c r="BF45" s="393"/>
      <c r="BG45" s="393"/>
      <c r="BH45" s="393"/>
      <c r="BI45" s="393"/>
      <c r="BJ45" s="394"/>
    </row>
    <row r="46" spans="1:62" ht="12.75" customHeight="1" thickBot="1">
      <c r="A46" s="342"/>
      <c r="B46" s="258" t="s">
        <v>125</v>
      </c>
      <c r="C46" s="150"/>
      <c r="D46" s="151"/>
      <c r="E46" s="151"/>
      <c r="F46" s="259"/>
      <c r="G46" s="145"/>
      <c r="H46" s="133"/>
      <c r="I46" s="133"/>
      <c r="J46" s="133"/>
      <c r="K46" s="133"/>
      <c r="L46" s="133"/>
      <c r="M46" s="133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46"/>
      <c r="AP46" s="146"/>
      <c r="AQ46" s="146"/>
      <c r="AR46" s="146"/>
      <c r="AS46" s="146"/>
      <c r="AT46" s="146"/>
      <c r="AU46" s="146"/>
      <c r="AV46" s="146"/>
      <c r="AW46" s="317"/>
      <c r="AX46" s="318"/>
      <c r="AY46" s="319"/>
      <c r="AZ46" s="319"/>
      <c r="BA46" s="320"/>
      <c r="BB46" s="321"/>
      <c r="BC46" s="322"/>
      <c r="BD46" s="321"/>
      <c r="BE46" s="392"/>
      <c r="BF46" s="393"/>
      <c r="BG46" s="393"/>
      <c r="BH46" s="393"/>
      <c r="BI46" s="393"/>
      <c r="BJ46" s="394"/>
    </row>
    <row r="47" spans="1:62" ht="12.75" customHeight="1" thickTop="1" thickBot="1">
      <c r="A47" s="323" t="s">
        <v>20</v>
      </c>
      <c r="B47" s="324"/>
      <c r="C47" s="325"/>
      <c r="D47" s="41"/>
      <c r="E47" s="260">
        <f>COUNT(E23:E46)</f>
        <v>1</v>
      </c>
      <c r="F47" s="89"/>
      <c r="G47" s="261"/>
      <c r="H47" s="261"/>
      <c r="I47" s="38">
        <v>6</v>
      </c>
      <c r="J47" s="326" t="s">
        <v>126</v>
      </c>
      <c r="K47" s="326"/>
      <c r="L47" s="326"/>
      <c r="M47" s="326"/>
      <c r="N47" s="326"/>
      <c r="O47" s="326"/>
      <c r="P47" s="326"/>
      <c r="Q47" s="326"/>
      <c r="R47" s="326"/>
      <c r="S47" s="327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2"/>
      <c r="AW47" s="328"/>
      <c r="AX47" s="329"/>
      <c r="AY47" s="329"/>
      <c r="AZ47" s="329"/>
      <c r="BA47" s="329"/>
      <c r="BB47" s="329"/>
      <c r="BC47" s="329"/>
      <c r="BD47" s="329"/>
      <c r="BE47" s="395"/>
      <c r="BF47" s="395"/>
      <c r="BG47" s="395"/>
      <c r="BH47" s="395"/>
      <c r="BI47" s="395"/>
      <c r="BJ47" s="396"/>
    </row>
    <row r="48" spans="1:62" ht="12.75" thickTop="1"/>
    <row r="53" spans="18:51"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8:51"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8:51"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8:51"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8:51"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8:51"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8:51"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18:51"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spans="18:51"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8:51"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8:51"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8:51"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18:51"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8:51"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8:51"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</sheetData>
  <sheetProtection password="CC43" sheet="1" objects="1" scenarios="1"/>
  <mergeCells count="161">
    <mergeCell ref="BE9:BJ47"/>
    <mergeCell ref="A10:B11"/>
    <mergeCell ref="C10:F10"/>
    <mergeCell ref="C11:F11"/>
    <mergeCell ref="AW11:BD11"/>
    <mergeCell ref="A12:B12"/>
    <mergeCell ref="C12:F14"/>
    <mergeCell ref="AW12:BB12"/>
    <mergeCell ref="BC12:BD12"/>
    <mergeCell ref="A13:B13"/>
    <mergeCell ref="BC13:BD13"/>
    <mergeCell ref="A14:B14"/>
    <mergeCell ref="AW14:BB14"/>
    <mergeCell ref="BC14:BD14"/>
    <mergeCell ref="G15:AV16"/>
    <mergeCell ref="AW15:BD15"/>
    <mergeCell ref="AW16:AX16"/>
    <mergeCell ref="AY16:AZ16"/>
    <mergeCell ref="BA16:BB16"/>
    <mergeCell ref="BC16:BD16"/>
    <mergeCell ref="A15:A16"/>
    <mergeCell ref="B15:B16"/>
    <mergeCell ref="C15:C16"/>
    <mergeCell ref="D15:D16"/>
    <mergeCell ref="N4:T4"/>
    <mergeCell ref="N5:R5"/>
    <mergeCell ref="S5:T5"/>
    <mergeCell ref="N6:R6"/>
    <mergeCell ref="S6:T6"/>
    <mergeCell ref="A7:B7"/>
    <mergeCell ref="N7:R7"/>
    <mergeCell ref="S7:T7"/>
    <mergeCell ref="AW13:BB13"/>
    <mergeCell ref="A9:B9"/>
    <mergeCell ref="C9:F9"/>
    <mergeCell ref="AW9:BD10"/>
    <mergeCell ref="E15:E16"/>
    <mergeCell ref="F15:F16"/>
    <mergeCell ref="AY19:AZ19"/>
    <mergeCell ref="BA19:BB19"/>
    <mergeCell ref="BC19:BD19"/>
    <mergeCell ref="AW20:AX20"/>
    <mergeCell ref="AY20:AZ20"/>
    <mergeCell ref="BA20:BB20"/>
    <mergeCell ref="BC20:BD20"/>
    <mergeCell ref="C17:C19"/>
    <mergeCell ref="AW17:AX17"/>
    <mergeCell ref="AY17:AZ17"/>
    <mergeCell ref="BA17:BB17"/>
    <mergeCell ref="BC17:BD17"/>
    <mergeCell ref="AW18:AX18"/>
    <mergeCell ref="AY18:AZ18"/>
    <mergeCell ref="BA18:BB18"/>
    <mergeCell ref="BC18:BD18"/>
    <mergeCell ref="AW19:AX19"/>
    <mergeCell ref="AW24:AX24"/>
    <mergeCell ref="AY24:AZ24"/>
    <mergeCell ref="BA24:BB24"/>
    <mergeCell ref="BC24:BD24"/>
    <mergeCell ref="AW25:AX25"/>
    <mergeCell ref="AY25:AZ25"/>
    <mergeCell ref="BA25:BB25"/>
    <mergeCell ref="BC25:BD25"/>
    <mergeCell ref="AW21:AX21"/>
    <mergeCell ref="AY21:AZ21"/>
    <mergeCell ref="BA21:BB21"/>
    <mergeCell ref="BC21:BD21"/>
    <mergeCell ref="A22:BD22"/>
    <mergeCell ref="A23:A46"/>
    <mergeCell ref="AW23:AX23"/>
    <mergeCell ref="AY23:AZ23"/>
    <mergeCell ref="BA23:BB23"/>
    <mergeCell ref="BC23:BD23"/>
    <mergeCell ref="AW28:AX28"/>
    <mergeCell ref="AY28:AZ28"/>
    <mergeCell ref="BA28:BB28"/>
    <mergeCell ref="BC28:BD28"/>
    <mergeCell ref="AW29:AX29"/>
    <mergeCell ref="AY29:AZ29"/>
    <mergeCell ref="BA29:BB29"/>
    <mergeCell ref="BC29:BD29"/>
    <mergeCell ref="AW26:AX26"/>
    <mergeCell ref="AY26:AZ26"/>
    <mergeCell ref="BA26:BB26"/>
    <mergeCell ref="BC26:BD26"/>
    <mergeCell ref="AW27:AX27"/>
    <mergeCell ref="AY27:AZ27"/>
    <mergeCell ref="BA27:BB27"/>
    <mergeCell ref="BC27:BD27"/>
    <mergeCell ref="AW32:AX32"/>
    <mergeCell ref="AY32:AZ32"/>
    <mergeCell ref="BA32:BB32"/>
    <mergeCell ref="BC32:BD32"/>
    <mergeCell ref="AW33:AX33"/>
    <mergeCell ref="AY33:AZ33"/>
    <mergeCell ref="BA33:BB33"/>
    <mergeCell ref="BC33:BD33"/>
    <mergeCell ref="AW30:AX30"/>
    <mergeCell ref="AY30:AZ30"/>
    <mergeCell ref="BA30:BB30"/>
    <mergeCell ref="BC30:BD30"/>
    <mergeCell ref="AW31:AX31"/>
    <mergeCell ref="AY31:AZ31"/>
    <mergeCell ref="BA31:BB31"/>
    <mergeCell ref="BC31:BD31"/>
    <mergeCell ref="AW34:AX34"/>
    <mergeCell ref="AY34:AZ34"/>
    <mergeCell ref="BA34:BB34"/>
    <mergeCell ref="BC34:BD34"/>
    <mergeCell ref="H35:L36"/>
    <mergeCell ref="AW35:AX35"/>
    <mergeCell ref="AY35:AZ35"/>
    <mergeCell ref="BA35:BB35"/>
    <mergeCell ref="BC35:BD35"/>
    <mergeCell ref="AW36:AX36"/>
    <mergeCell ref="AW38:AX38"/>
    <mergeCell ref="AY38:AZ38"/>
    <mergeCell ref="BA38:BB38"/>
    <mergeCell ref="BC38:BD38"/>
    <mergeCell ref="AW39:AX39"/>
    <mergeCell ref="AY39:AZ39"/>
    <mergeCell ref="BA39:BB39"/>
    <mergeCell ref="BC39:BD39"/>
    <mergeCell ref="AY36:AZ36"/>
    <mergeCell ref="BA36:BB36"/>
    <mergeCell ref="BC36:BD36"/>
    <mergeCell ref="AW37:AX37"/>
    <mergeCell ref="AY37:AZ37"/>
    <mergeCell ref="BA37:BB37"/>
    <mergeCell ref="BC37:BD37"/>
    <mergeCell ref="AW42:AX42"/>
    <mergeCell ref="AY42:AZ42"/>
    <mergeCell ref="BA42:BB42"/>
    <mergeCell ref="BC42:BD42"/>
    <mergeCell ref="AW43:AX43"/>
    <mergeCell ref="AY43:AZ43"/>
    <mergeCell ref="BA43:BB43"/>
    <mergeCell ref="BC43:BD43"/>
    <mergeCell ref="AW40:AX40"/>
    <mergeCell ref="AY40:AZ40"/>
    <mergeCell ref="BA40:BB40"/>
    <mergeCell ref="BC40:BD40"/>
    <mergeCell ref="AW41:AX41"/>
    <mergeCell ref="AY41:AZ41"/>
    <mergeCell ref="BA41:BB41"/>
    <mergeCell ref="BC41:BD41"/>
    <mergeCell ref="AW46:AX46"/>
    <mergeCell ref="AY46:AZ46"/>
    <mergeCell ref="BA46:BB46"/>
    <mergeCell ref="BC46:BD46"/>
    <mergeCell ref="A47:C47"/>
    <mergeCell ref="J47:S47"/>
    <mergeCell ref="AW47:BD47"/>
    <mergeCell ref="AW44:AX44"/>
    <mergeCell ref="AY44:AZ44"/>
    <mergeCell ref="BA44:BB44"/>
    <mergeCell ref="BC44:BD44"/>
    <mergeCell ref="AW45:AX45"/>
    <mergeCell ref="AY45:AZ45"/>
    <mergeCell ref="BA45:BB45"/>
    <mergeCell ref="BC45:BD45"/>
  </mergeCells>
  <pageMargins left="0.59055118110236227" right="0.19685039370078741" top="0.43307086614173229" bottom="0.35433070866141736" header="0.31496062992125984" footer="0.11811023622047245"/>
  <pageSetup paperSize="9" scale="70" orientation="landscape" r:id="rId1"/>
  <headerFooter alignWithMargins="0">
    <oddFooter>&amp;C&amp;8 30.82.327 d -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J67"/>
  <sheetViews>
    <sheetView showGridLines="0" zoomScale="75" workbookViewId="0">
      <selection activeCell="O40" sqref="O40"/>
    </sheetView>
  </sheetViews>
  <sheetFormatPr baseColWidth="10" defaultColWidth="10" defaultRowHeight="12"/>
  <cols>
    <col min="1" max="1" width="2.625" style="8" customWidth="1"/>
    <col min="2" max="3" width="11.625" style="8" customWidth="1"/>
    <col min="4" max="4" width="3.125" style="9" customWidth="1"/>
    <col min="5" max="16" width="2.625" style="8" customWidth="1"/>
    <col min="17" max="52" width="2.625" style="9" customWidth="1"/>
    <col min="53" max="62" width="2.625" style="8" customWidth="1"/>
    <col min="63" max="16384" width="10" style="8"/>
  </cols>
  <sheetData>
    <row r="1" spans="1:62" s="201" customFormat="1" ht="23.25" customHeight="1">
      <c r="A1" s="200"/>
      <c r="C1" s="200"/>
      <c r="D1" s="202"/>
      <c r="E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3"/>
      <c r="BJ1" s="203" t="s">
        <v>56</v>
      </c>
    </row>
    <row r="2" spans="1:62" s="201" customFormat="1" ht="21.75" customHeight="1">
      <c r="A2" s="204"/>
      <c r="B2" s="204"/>
      <c r="C2" s="204"/>
      <c r="D2" s="205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6"/>
      <c r="BJ2" s="206" t="s">
        <v>159</v>
      </c>
    </row>
    <row r="3" spans="1:62" s="201" customFormat="1" ht="41.25" customHeight="1" thickBot="1">
      <c r="B3" s="200"/>
      <c r="C3" s="200"/>
      <c r="D3" s="202"/>
      <c r="E3" s="200"/>
      <c r="F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8"/>
    </row>
    <row r="4" spans="1:62" s="201" customFormat="1" ht="19.5" customHeight="1" thickBot="1">
      <c r="A4" s="6" t="s">
        <v>138</v>
      </c>
      <c r="B4" s="200"/>
      <c r="C4" s="200"/>
      <c r="D4" s="202"/>
      <c r="E4" s="200"/>
      <c r="F4" s="200"/>
      <c r="N4" s="358" t="s">
        <v>22</v>
      </c>
      <c r="O4" s="359"/>
      <c r="P4" s="359"/>
      <c r="Q4" s="359"/>
      <c r="R4" s="359"/>
      <c r="S4" s="359"/>
      <c r="T4" s="360"/>
      <c r="U4" s="191"/>
      <c r="V4" s="191"/>
      <c r="W4" s="191"/>
      <c r="X4" s="191"/>
      <c r="Y4" s="191"/>
      <c r="Z4" s="191"/>
      <c r="AA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</row>
    <row r="5" spans="1:62" s="201" customFormat="1" ht="15" customHeight="1">
      <c r="C5" s="6"/>
      <c r="D5" s="7"/>
      <c r="E5" s="6"/>
      <c r="F5" s="6"/>
      <c r="N5" s="446" t="s">
        <v>23</v>
      </c>
      <c r="O5" s="447"/>
      <c r="P5" s="447"/>
      <c r="Q5" s="447"/>
      <c r="R5" s="448"/>
      <c r="S5" s="449" t="s">
        <v>13</v>
      </c>
      <c r="T5" s="450"/>
      <c r="U5" s="191"/>
      <c r="V5" s="191"/>
      <c r="W5" s="191"/>
      <c r="X5" s="191"/>
      <c r="Y5" s="191"/>
      <c r="Z5" s="191"/>
      <c r="AA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</row>
    <row r="6" spans="1:62" s="201" customFormat="1" ht="15" customHeight="1">
      <c r="B6" s="451"/>
      <c r="C6" s="6"/>
      <c r="D6" s="7"/>
      <c r="E6" s="6"/>
      <c r="F6" s="6"/>
      <c r="N6" s="452" t="s">
        <v>118</v>
      </c>
      <c r="O6" s="453"/>
      <c r="P6" s="453"/>
      <c r="Q6" s="453"/>
      <c r="R6" s="454"/>
      <c r="S6" s="455">
        <v>10</v>
      </c>
      <c r="T6" s="456"/>
      <c r="U6" s="191"/>
      <c r="V6" s="191"/>
      <c r="W6" s="191"/>
      <c r="X6" s="191"/>
      <c r="Y6" s="191"/>
      <c r="Z6" s="191"/>
      <c r="AA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62" ht="17.25" customHeight="1" thickBot="1">
      <c r="B7" s="451"/>
      <c r="C7" s="6"/>
      <c r="D7" s="7"/>
      <c r="E7" s="6"/>
      <c r="F7" s="6"/>
      <c r="N7" s="457" t="s">
        <v>119</v>
      </c>
      <c r="O7" s="458"/>
      <c r="P7" s="458"/>
      <c r="Q7" s="458"/>
      <c r="R7" s="459"/>
      <c r="S7" s="460">
        <v>6</v>
      </c>
      <c r="T7" s="461"/>
      <c r="U7" s="191"/>
      <c r="V7" s="191"/>
      <c r="W7" s="191"/>
      <c r="X7" s="191"/>
      <c r="Y7" s="191"/>
      <c r="Z7" s="191"/>
      <c r="AA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</row>
    <row r="8" spans="1:62" ht="6" customHeight="1" thickBot="1">
      <c r="B8" s="1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Z8" s="11"/>
    </row>
    <row r="9" spans="1:62" ht="12.75" customHeight="1" thickTop="1">
      <c r="A9" s="380" t="s">
        <v>137</v>
      </c>
      <c r="B9" s="381"/>
      <c r="C9" s="382" t="s">
        <v>7</v>
      </c>
      <c r="D9" s="383"/>
      <c r="E9" s="383"/>
      <c r="F9" s="384"/>
      <c r="G9" s="210" t="s">
        <v>17</v>
      </c>
      <c r="H9" s="211" t="s">
        <v>18</v>
      </c>
      <c r="I9" s="211" t="s">
        <v>19</v>
      </c>
      <c r="J9" s="211" t="s">
        <v>13</v>
      </c>
      <c r="K9" s="211" t="s">
        <v>14</v>
      </c>
      <c r="L9" s="211" t="s">
        <v>15</v>
      </c>
      <c r="M9" s="212" t="s">
        <v>16</v>
      </c>
      <c r="N9" s="213" t="s">
        <v>17</v>
      </c>
      <c r="O9" s="211" t="s">
        <v>18</v>
      </c>
      <c r="P9" s="211" t="s">
        <v>19</v>
      </c>
      <c r="Q9" s="211" t="s">
        <v>13</v>
      </c>
      <c r="R9" s="211" t="s">
        <v>14</v>
      </c>
      <c r="S9" s="211" t="s">
        <v>15</v>
      </c>
      <c r="T9" s="214" t="s">
        <v>16</v>
      </c>
      <c r="U9" s="210" t="s">
        <v>17</v>
      </c>
      <c r="V9" s="211" t="s">
        <v>18</v>
      </c>
      <c r="W9" s="211" t="s">
        <v>19</v>
      </c>
      <c r="X9" s="211" t="s">
        <v>13</v>
      </c>
      <c r="Y9" s="211" t="s">
        <v>14</v>
      </c>
      <c r="Z9" s="211" t="s">
        <v>15</v>
      </c>
      <c r="AA9" s="212" t="s">
        <v>16</v>
      </c>
      <c r="AB9" s="213" t="s">
        <v>17</v>
      </c>
      <c r="AC9" s="211" t="s">
        <v>18</v>
      </c>
      <c r="AD9" s="211" t="s">
        <v>19</v>
      </c>
      <c r="AE9" s="211" t="s">
        <v>13</v>
      </c>
      <c r="AF9" s="211" t="s">
        <v>14</v>
      </c>
      <c r="AG9" s="211" t="s">
        <v>15</v>
      </c>
      <c r="AH9" s="214" t="s">
        <v>16</v>
      </c>
      <c r="AI9" s="210" t="s">
        <v>17</v>
      </c>
      <c r="AJ9" s="211" t="s">
        <v>18</v>
      </c>
      <c r="AK9" s="211" t="s">
        <v>19</v>
      </c>
      <c r="AL9" s="211" t="s">
        <v>13</v>
      </c>
      <c r="AM9" s="211" t="s">
        <v>14</v>
      </c>
      <c r="AN9" s="211" t="s">
        <v>15</v>
      </c>
      <c r="AO9" s="212" t="s">
        <v>16</v>
      </c>
      <c r="AP9" s="213" t="s">
        <v>17</v>
      </c>
      <c r="AQ9" s="211" t="s">
        <v>18</v>
      </c>
      <c r="AR9" s="211" t="s">
        <v>19</v>
      </c>
      <c r="AS9" s="211" t="s">
        <v>13</v>
      </c>
      <c r="AT9" s="211" t="s">
        <v>14</v>
      </c>
      <c r="AU9" s="211" t="s">
        <v>15</v>
      </c>
      <c r="AV9" s="214" t="s">
        <v>16</v>
      </c>
      <c r="AW9" s="385" t="s">
        <v>57</v>
      </c>
      <c r="AX9" s="386"/>
      <c r="AY9" s="386"/>
      <c r="AZ9" s="386"/>
      <c r="BA9" s="386"/>
      <c r="BB9" s="386"/>
      <c r="BC9" s="386"/>
      <c r="BD9" s="386"/>
      <c r="BE9" s="389"/>
      <c r="BF9" s="390"/>
      <c r="BG9" s="390"/>
      <c r="BH9" s="390"/>
      <c r="BI9" s="390"/>
      <c r="BJ9" s="391"/>
    </row>
    <row r="10" spans="1:62" ht="12.75" customHeight="1">
      <c r="A10" s="397">
        <v>2004</v>
      </c>
      <c r="B10" s="398"/>
      <c r="C10" s="401" t="s">
        <v>8</v>
      </c>
      <c r="D10" s="402"/>
      <c r="E10" s="402"/>
      <c r="F10" s="403"/>
      <c r="G10" s="215" t="str">
        <f>IF(S6&gt;0,IF($S5="MO",S6,""),"")</f>
        <v/>
      </c>
      <c r="H10" s="216" t="str">
        <f>IF($S5="DI",S6,IF(G10&lt;&gt;"",IF(G11=2,IF(G10&lt;28,IF($G10&gt;0,G10+1,""),1),IF(OR(G11=4,G11=6,G11=9,G11=11),IF(G10&lt;30,IF($G10&gt;0,G10+1,""),1),IF(G10&lt;31,IF($G10&gt;0,G10+1,""),1))),""))</f>
        <v/>
      </c>
      <c r="I10" s="216" t="str">
        <f>IF($S5="MI",S6,IF(H10&lt;&gt;"",IF(H11=2,IF(H10&lt;28,IF($H10&gt;0,H10+1,""),1),IF(OR(H11=4,H11=6,H11=9,H11=11),IF(H10&lt;30,IF($H10&gt;0,H10+1,""),1),IF(H10&lt;31,IF($H10&gt;0,H10+1,""),1))),""))</f>
        <v/>
      </c>
      <c r="J10" s="216">
        <f>IF($S5="DO",S6,IF(I10&lt;&gt;"",IF(I11=2,IF(I10&lt;28,IF($I10&gt;0,I10+1,""),1),IF(OR(I11=4,I11=6,I11=9,I11=11),IF(I10&lt;30,IF($I10&gt;0,I10+1,""),1),IF(I10&lt;31,IF($I10&gt;0,I10+1,""),1))),""))</f>
        <v>10</v>
      </c>
      <c r="K10" s="216">
        <f>IF($S5="FR",S6,IF(J10&lt;&gt;"",IF(J11=2,IF(J10&lt;28,IF($J10&gt;0,J10+1,""),1),IF(OR(J11=4,J11=6,J11=9,J11=11),IF(J10&lt;30,IF($J10&gt;0,J10+1,""),1),IF(J10&lt;31,IF($J10&gt;0,J10+1,""),1))),""))</f>
        <v>11</v>
      </c>
      <c r="L10" s="216">
        <f>IF($S5="SA",S6,IF(K10&lt;&gt;"",IF(K11=2,IF(K10&lt;28,IF($K10&gt;0,K10+1,""),1),IF(OR(K11=4,K11=6,K11=9,K11=11),IF(K10&lt;30,IF($K10&gt;0,K10+1,""),1),IF(K10&lt;31,IF($K10&gt;0,K10+1,""),1))),""))</f>
        <v>12</v>
      </c>
      <c r="M10" s="216">
        <f>IF($S5="SO",S6,IF(L10&lt;&gt;"",IF(L11=2,IF(L10&lt;28,IF($L10&gt;0,L10+1,""),1),IF(OR(L11=4,L11=6,L11=9,L11=11),IF(L10&lt;30,IF($L10&gt;0,L10+1,""),1),IF(L10&lt;31,IF($L10&gt;0,L10+1,""),1))),""))</f>
        <v>13</v>
      </c>
      <c r="N10" s="217">
        <f>IF(M10="","",IF(AND(OR(M11=4,M11=6,M11=9,M11=11),M10=30),"",IF(AND(OR(M11=1,M11=3,M11=5,M11=7,M11=8,M11=10,M11=12),M10=31),"",IF(AND(M10&lt;&gt;"",AND(L10&lt;&gt;"",M10&gt;L10)),IF(M11=2,IF(M10&lt;28,IF($M10&gt;0,M10+1,""),1),IF(OR(M11=4,M11=6,M11=9,M11=11),IF(M10&lt;30,IF($M10&gt;0,M10+1,""),1),IF(M10&lt;31,IF($M10&gt;0,M10+1,""),1))),""))))</f>
        <v>14</v>
      </c>
      <c r="O10" s="216">
        <f t="shared" ref="O10:T10" si="0">IF(N10="","",IF(N11=2,IF(N10&lt;28,IF($M10&gt;0,N10+1,""),1),IF(OR(N11=4,N11=6,N11=9,N11=11),IF(N10&lt;30,IF($M10&gt;0,N10+1,""),1),IF(N10&lt;31,IF($M10&gt;0,N10+1,""),1))))</f>
        <v>15</v>
      </c>
      <c r="P10" s="216">
        <f t="shared" si="0"/>
        <v>16</v>
      </c>
      <c r="Q10" s="216">
        <f t="shared" si="0"/>
        <v>17</v>
      </c>
      <c r="R10" s="216">
        <f t="shared" si="0"/>
        <v>18</v>
      </c>
      <c r="S10" s="216">
        <f t="shared" si="0"/>
        <v>19</v>
      </c>
      <c r="T10" s="216">
        <f t="shared" si="0"/>
        <v>20</v>
      </c>
      <c r="U10" s="217">
        <f>IF(T10="","",IF(AND(OR(T11=4,T11=6,T11=9,T11=11),T10=30),"",IF(AND(OR(T11=1,T11=3,T11=5,T11=7,T11=8,T11=10,T11=12),T10=31),"",IF(T10&gt;M10,IF(T11=2,IF(T10&lt;28,IF($M10&gt;0,T10+1,""),1),IF(OR(T11=4,T11=6,T11=9,T11=11),IF(T10&lt;30,IF($M10&gt;0,T10+1,""),1),IF(T10&lt;31,IF($M10&gt;0,T10+1,""),1))),""))))</f>
        <v>21</v>
      </c>
      <c r="V10" s="216">
        <f t="shared" ref="V10:AA10" si="1">IF(U10="","",IF(U11=2,IF(U10&lt;28,IF($M10&gt;0,U10+1,""),1),IF(OR(U11=4,U11=6,U11=9,U11=11),IF(U10&lt;30,IF($M10&gt;0,U10+1,""),1),IF(U10&lt;31,IF($M10&gt;0,U10+1,""),1))))</f>
        <v>22</v>
      </c>
      <c r="W10" s="216">
        <f t="shared" si="1"/>
        <v>23</v>
      </c>
      <c r="X10" s="216">
        <f t="shared" si="1"/>
        <v>24</v>
      </c>
      <c r="Y10" s="216">
        <f t="shared" si="1"/>
        <v>25</v>
      </c>
      <c r="Z10" s="216">
        <f t="shared" si="1"/>
        <v>26</v>
      </c>
      <c r="AA10" s="216">
        <f t="shared" si="1"/>
        <v>27</v>
      </c>
      <c r="AB10" s="217">
        <f>IF(AA10="","",IF(AND(OR(AA11=4,AA11=6,AA11=9,AA11=11),AA10=30),"",IF(AND(OR(AA11=1,AA11=3,AA11=5,AA11=7,AA11=8,AA11=10,AA11=12),AA10=31),"",IF(AA10&gt;T10,IF(AA11=2,IF(AA10&lt;28,IF($M10&gt;0,AA10+1,""),1),IF(OR(AA11=4,AA11=6,AA11=9,AA11=11),IF(AA10&lt;30,IF($M10&gt;0,AA10+1,""),1),IF(AA10&lt;31,IF($M10&gt;0,AA10+1,""),1))),""))))</f>
        <v>28</v>
      </c>
      <c r="AC10" s="216">
        <f t="shared" ref="AC10:AH10" si="2">IF(AB10="","",IF(AB11=2,IF(AB10&lt;28,IF($M10&gt;0,AB10+1,""),1),IF(OR(AB11=4,AB11=6,AB11=9,AB11=11),IF(AB10&lt;30,IF($M10&gt;0,AB10+1,""),1),IF(AB10&lt;31,IF($M10&gt;0,AB10+1,""),1))))</f>
        <v>29</v>
      </c>
      <c r="AD10" s="216">
        <f t="shared" si="2"/>
        <v>30</v>
      </c>
      <c r="AE10" s="216">
        <f t="shared" si="2"/>
        <v>1</v>
      </c>
      <c r="AF10" s="216">
        <f t="shared" si="2"/>
        <v>2</v>
      </c>
      <c r="AG10" s="216">
        <f t="shared" si="2"/>
        <v>3</v>
      </c>
      <c r="AH10" s="216">
        <f t="shared" si="2"/>
        <v>4</v>
      </c>
      <c r="AI10" s="217" t="str">
        <f>IF(AH10="","",IF(AND(OR(AH11=4,AH11=6,AH11=9,AH11=11),AH10=30),"",IF(AND(OR(AH11=1,AH11=3,AH11=5,AH11=7,AH11=8,AH11=10,AH11=12),AH10=31),"",IF(AH10&gt;AA10,IF(AH11=2,IF(AH10&lt;28,IF($M10&gt;0,AH10+1,""),1),IF(OR(AH11=4,AH11=6,AH11=9,AH11=11),IF(AH10&lt;30,IF($M10&gt;0,AH10+1,""),1),IF(AH10&lt;31,IF($M10&gt;0,AH10+1,""),1))),""))))</f>
        <v/>
      </c>
      <c r="AJ10" s="216" t="str">
        <f t="shared" ref="AJ10:AO10" si="3">IF(AI10="","",IF(AI11=2,IF(AI10&lt;28,IF($M10&gt;0,AI10+1,""),1),IF(OR(AI11=4,AI11=6,AI11=9,AI11=11),IF(AI10&lt;30,IF($M10&gt;0,AI10+1,""),1),IF(AI10&lt;31,IF($M10&gt;0,AI10+1,""),1))))</f>
        <v/>
      </c>
      <c r="AK10" s="216" t="str">
        <f t="shared" si="3"/>
        <v/>
      </c>
      <c r="AL10" s="216" t="str">
        <f t="shared" si="3"/>
        <v/>
      </c>
      <c r="AM10" s="216" t="str">
        <f t="shared" si="3"/>
        <v/>
      </c>
      <c r="AN10" s="216" t="str">
        <f t="shared" si="3"/>
        <v/>
      </c>
      <c r="AO10" s="216" t="str">
        <f t="shared" si="3"/>
        <v/>
      </c>
      <c r="AP10" s="217" t="str">
        <f>IF(AO10="","",IF(AND(OR(AO11=4,AO11=6,AO11=9,AO11=11),AO10=30),"",IF(AND(OR(AO11=1,AO11=3,AO11=5,AO11=7,AO11=8,AO11=10,AO11=12),AO10=31),"",IF(AO10&gt;AH10,IF(AO11=2,IF(AO10&lt;28,IF($M10&gt;0,AO10+1,""),1),IF(OR(AO11=4,AO11=6,AO11=9,AO11=11),IF(AO10&lt;30,IF($M10&gt;0,AO10+1,""),1),IF(AO10&lt;31,IF($M10&gt;0,AO10+1,""),1))),""))))</f>
        <v/>
      </c>
      <c r="AQ10" s="216" t="str">
        <f t="shared" ref="AQ10:AV10" si="4">IF(AP10="","",IF(AP11=2,IF(AP10&lt;28,IF($M10&gt;0,AP10+1,""),1),IF(OR(AP11=4,AP11=6,AP11=9,AP11=11),IF(AP10&lt;30,IF($M10&gt;0,AP10+1,""),1),IF(AP10&lt;31,IF($M10&gt;0,AP10+1,""),1))))</f>
        <v/>
      </c>
      <c r="AR10" s="216" t="str">
        <f t="shared" si="4"/>
        <v/>
      </c>
      <c r="AS10" s="216" t="str">
        <f t="shared" si="4"/>
        <v/>
      </c>
      <c r="AT10" s="216" t="str">
        <f t="shared" si="4"/>
        <v/>
      </c>
      <c r="AU10" s="216" t="str">
        <f t="shared" si="4"/>
        <v/>
      </c>
      <c r="AV10" s="216" t="str">
        <f t="shared" si="4"/>
        <v/>
      </c>
      <c r="AW10" s="387"/>
      <c r="AX10" s="388"/>
      <c r="AY10" s="388"/>
      <c r="AZ10" s="388"/>
      <c r="BA10" s="388"/>
      <c r="BB10" s="388"/>
      <c r="BC10" s="388"/>
      <c r="BD10" s="388"/>
      <c r="BE10" s="392"/>
      <c r="BF10" s="393"/>
      <c r="BG10" s="393"/>
      <c r="BH10" s="393"/>
      <c r="BI10" s="393"/>
      <c r="BJ10" s="394"/>
    </row>
    <row r="11" spans="1:62" ht="12.75" customHeight="1" thickBot="1">
      <c r="A11" s="399"/>
      <c r="B11" s="400"/>
      <c r="C11" s="404" t="s">
        <v>9</v>
      </c>
      <c r="D11" s="405"/>
      <c r="E11" s="405"/>
      <c r="F11" s="406"/>
      <c r="G11" s="263" t="str">
        <f>IF(S7&gt;0,IF($S5="MO",S7,""),"")</f>
        <v/>
      </c>
      <c r="H11" s="220" t="str">
        <f>IF(H10="","",IF($S5="DI",$S7,IF(G11&lt;&gt;"",IF(AND(G10=31,G11=12),1,IF(H10&gt;G10,G11,G11+1)))))</f>
        <v/>
      </c>
      <c r="I11" s="220" t="str">
        <f>IF(I10="","",IF($S5="MI",$S7,IF(H11&lt;&gt;"",IF(AND(H10=31,H11=12),1,IF(I10&gt;H10,H11,H11+1)))))</f>
        <v/>
      </c>
      <c r="J11" s="220">
        <f>IF(J10="","",IF($S5="DO",$S7,IF(I11&lt;&gt;"",IF(AND(I10=31,I11=12),1,IF(J10&gt;I10,I11,I11+1)))))</f>
        <v>6</v>
      </c>
      <c r="K11" s="220">
        <f>IF(K10="","",IF($S5="FR",$S7,IF(J11&lt;&gt;"",IF(AND(J10=31,J11=12),1,IF(K10&gt;J10,J11,J11+1)))))</f>
        <v>6</v>
      </c>
      <c r="L11" s="220">
        <f>IF(L10="","",IF($S5="SA",$S7,IF(K11&lt;&gt;"",IF(AND(K10=31,K11=12),1,IF(L10&gt;K10,K11,K11+1)))))</f>
        <v>6</v>
      </c>
      <c r="M11" s="221">
        <f>IF(M10="","",IF($S5="SO",$S7,IF(L11&lt;&gt;"",IF(AND(L10=31,L11=12),1,IF(M10&gt;L10,L11,L11+1)))))</f>
        <v>6</v>
      </c>
      <c r="N11" s="222">
        <f t="shared" ref="N11:AV11" si="5">IF(N10="","",IF(M11&lt;&gt;"",IF(AND(M10=31,M11=12),1,IF(N10&gt;M10,M11,M11+1))))</f>
        <v>6</v>
      </c>
      <c r="O11" s="223">
        <f t="shared" si="5"/>
        <v>6</v>
      </c>
      <c r="P11" s="223">
        <f t="shared" si="5"/>
        <v>6</v>
      </c>
      <c r="Q11" s="223">
        <f t="shared" si="5"/>
        <v>6</v>
      </c>
      <c r="R11" s="223">
        <f t="shared" si="5"/>
        <v>6</v>
      </c>
      <c r="S11" s="223">
        <f t="shared" si="5"/>
        <v>6</v>
      </c>
      <c r="T11" s="221">
        <f t="shared" si="5"/>
        <v>6</v>
      </c>
      <c r="U11" s="222">
        <f t="shared" si="5"/>
        <v>6</v>
      </c>
      <c r="V11" s="223">
        <f t="shared" si="5"/>
        <v>6</v>
      </c>
      <c r="W11" s="223">
        <f t="shared" si="5"/>
        <v>6</v>
      </c>
      <c r="X11" s="223">
        <f t="shared" si="5"/>
        <v>6</v>
      </c>
      <c r="Y11" s="223">
        <f t="shared" si="5"/>
        <v>6</v>
      </c>
      <c r="Z11" s="223">
        <f t="shared" si="5"/>
        <v>6</v>
      </c>
      <c r="AA11" s="221">
        <f t="shared" si="5"/>
        <v>6</v>
      </c>
      <c r="AB11" s="222">
        <f t="shared" si="5"/>
        <v>6</v>
      </c>
      <c r="AC11" s="223">
        <f t="shared" si="5"/>
        <v>6</v>
      </c>
      <c r="AD11" s="223">
        <f t="shared" si="5"/>
        <v>6</v>
      </c>
      <c r="AE11" s="223">
        <f t="shared" si="5"/>
        <v>7</v>
      </c>
      <c r="AF11" s="223">
        <f t="shared" si="5"/>
        <v>7</v>
      </c>
      <c r="AG11" s="223">
        <f t="shared" si="5"/>
        <v>7</v>
      </c>
      <c r="AH11" s="221">
        <f t="shared" si="5"/>
        <v>7</v>
      </c>
      <c r="AI11" s="222" t="str">
        <f t="shared" si="5"/>
        <v/>
      </c>
      <c r="AJ11" s="223" t="str">
        <f t="shared" si="5"/>
        <v/>
      </c>
      <c r="AK11" s="223" t="str">
        <f t="shared" si="5"/>
        <v/>
      </c>
      <c r="AL11" s="223" t="str">
        <f t="shared" si="5"/>
        <v/>
      </c>
      <c r="AM11" s="223" t="str">
        <f t="shared" si="5"/>
        <v/>
      </c>
      <c r="AN11" s="223" t="str">
        <f t="shared" si="5"/>
        <v/>
      </c>
      <c r="AO11" s="221" t="str">
        <f t="shared" si="5"/>
        <v/>
      </c>
      <c r="AP11" s="222" t="str">
        <f t="shared" si="5"/>
        <v/>
      </c>
      <c r="AQ11" s="223" t="str">
        <f t="shared" si="5"/>
        <v/>
      </c>
      <c r="AR11" s="223" t="str">
        <f t="shared" si="5"/>
        <v/>
      </c>
      <c r="AS11" s="223" t="str">
        <f t="shared" si="5"/>
        <v/>
      </c>
      <c r="AT11" s="223" t="str">
        <f t="shared" si="5"/>
        <v/>
      </c>
      <c r="AU11" s="223" t="str">
        <f t="shared" si="5"/>
        <v/>
      </c>
      <c r="AV11" s="221" t="str">
        <f t="shared" si="5"/>
        <v/>
      </c>
      <c r="AW11" s="407">
        <f>SUM(BC12:BD14)</f>
        <v>40</v>
      </c>
      <c r="AX11" s="408"/>
      <c r="AY11" s="408"/>
      <c r="AZ11" s="408"/>
      <c r="BA11" s="408"/>
      <c r="BB11" s="408"/>
      <c r="BC11" s="408"/>
      <c r="BD11" s="408"/>
      <c r="BE11" s="392"/>
      <c r="BF11" s="393"/>
      <c r="BG11" s="393"/>
      <c r="BH11" s="393"/>
      <c r="BI11" s="393"/>
      <c r="BJ11" s="394"/>
    </row>
    <row r="12" spans="1:62" ht="12.75" customHeight="1" thickTop="1" thickBot="1">
      <c r="A12" s="377" t="s">
        <v>39</v>
      </c>
      <c r="B12" s="379"/>
      <c r="C12" s="411" t="s">
        <v>55</v>
      </c>
      <c r="D12" s="412"/>
      <c r="E12" s="412"/>
      <c r="F12" s="413"/>
      <c r="G12" s="112"/>
      <c r="H12" s="114"/>
      <c r="I12" s="114"/>
      <c r="J12" s="114">
        <v>5</v>
      </c>
      <c r="K12" s="114"/>
      <c r="L12" s="114"/>
      <c r="M12" s="115"/>
      <c r="N12" s="116"/>
      <c r="O12" s="114">
        <v>3</v>
      </c>
      <c r="P12" s="114"/>
      <c r="Q12" s="114">
        <v>5</v>
      </c>
      <c r="R12" s="114"/>
      <c r="S12" s="114"/>
      <c r="T12" s="118"/>
      <c r="U12" s="117"/>
      <c r="V12" s="114">
        <v>2</v>
      </c>
      <c r="W12" s="114"/>
      <c r="X12" s="114">
        <v>1</v>
      </c>
      <c r="Y12" s="114"/>
      <c r="Z12" s="114"/>
      <c r="AA12" s="115"/>
      <c r="AB12" s="116"/>
      <c r="AC12" s="114">
        <v>3</v>
      </c>
      <c r="AD12" s="114"/>
      <c r="AE12" s="114">
        <v>1</v>
      </c>
      <c r="AF12" s="114"/>
      <c r="AG12" s="114"/>
      <c r="AH12" s="118"/>
      <c r="AI12" s="117"/>
      <c r="AJ12" s="114"/>
      <c r="AK12" s="114"/>
      <c r="AL12" s="114"/>
      <c r="AM12" s="114"/>
      <c r="AN12" s="114"/>
      <c r="AO12" s="115"/>
      <c r="AP12" s="116"/>
      <c r="AQ12" s="114"/>
      <c r="AR12" s="114"/>
      <c r="AS12" s="114"/>
      <c r="AT12" s="114"/>
      <c r="AU12" s="114"/>
      <c r="AV12" s="118"/>
      <c r="AW12" s="462" t="s">
        <v>97</v>
      </c>
      <c r="AX12" s="463"/>
      <c r="AY12" s="463"/>
      <c r="AZ12" s="463"/>
      <c r="BA12" s="463"/>
      <c r="BB12" s="464"/>
      <c r="BC12" s="423">
        <f>SUM(G12:AV12)</f>
        <v>20</v>
      </c>
      <c r="BD12" s="424"/>
      <c r="BE12" s="392"/>
      <c r="BF12" s="393"/>
      <c r="BG12" s="393"/>
      <c r="BH12" s="393"/>
      <c r="BI12" s="393"/>
      <c r="BJ12" s="394"/>
    </row>
    <row r="13" spans="1:62" ht="12.75" customHeight="1" thickTop="1" thickBot="1">
      <c r="A13" s="377" t="s">
        <v>63</v>
      </c>
      <c r="B13" s="379"/>
      <c r="C13" s="414"/>
      <c r="D13" s="415"/>
      <c r="E13" s="415"/>
      <c r="F13" s="416"/>
      <c r="G13" s="119"/>
      <c r="H13" s="121"/>
      <c r="I13" s="121"/>
      <c r="J13" s="121"/>
      <c r="K13" s="121"/>
      <c r="L13" s="121"/>
      <c r="M13" s="122"/>
      <c r="N13" s="123"/>
      <c r="O13" s="121"/>
      <c r="P13" s="121"/>
      <c r="Q13" s="121"/>
      <c r="R13" s="121"/>
      <c r="S13" s="121"/>
      <c r="T13" s="124">
        <v>5</v>
      </c>
      <c r="U13" s="125"/>
      <c r="V13" s="121"/>
      <c r="W13" s="121"/>
      <c r="X13" s="121"/>
      <c r="Y13" s="121"/>
      <c r="Z13" s="121"/>
      <c r="AA13" s="122"/>
      <c r="AB13" s="123"/>
      <c r="AC13" s="121"/>
      <c r="AD13" s="121"/>
      <c r="AE13" s="121"/>
      <c r="AF13" s="121"/>
      <c r="AG13" s="121"/>
      <c r="AH13" s="124"/>
      <c r="AI13" s="126"/>
      <c r="AJ13" s="127"/>
      <c r="AK13" s="127"/>
      <c r="AL13" s="127"/>
      <c r="AM13" s="127"/>
      <c r="AN13" s="127"/>
      <c r="AO13" s="128"/>
      <c r="AP13" s="129"/>
      <c r="AQ13" s="127"/>
      <c r="AR13" s="127"/>
      <c r="AS13" s="127"/>
      <c r="AT13" s="127"/>
      <c r="AU13" s="127"/>
      <c r="AV13" s="130"/>
      <c r="AW13" s="377" t="s">
        <v>98</v>
      </c>
      <c r="AX13" s="378"/>
      <c r="AY13" s="378"/>
      <c r="AZ13" s="378"/>
      <c r="BA13" s="378"/>
      <c r="BB13" s="379"/>
      <c r="BC13" s="425">
        <f>SUM(G13:AV13)</f>
        <v>5</v>
      </c>
      <c r="BD13" s="426"/>
      <c r="BE13" s="392"/>
      <c r="BF13" s="393"/>
      <c r="BG13" s="393"/>
      <c r="BH13" s="393"/>
      <c r="BI13" s="393"/>
      <c r="BJ13" s="394"/>
    </row>
    <row r="14" spans="1:62" ht="12.75" customHeight="1" thickTop="1" thickBot="1">
      <c r="A14" s="377" t="s">
        <v>73</v>
      </c>
      <c r="B14" s="379"/>
      <c r="C14" s="417"/>
      <c r="D14" s="418"/>
      <c r="E14" s="418"/>
      <c r="F14" s="419"/>
      <c r="G14" s="119"/>
      <c r="H14" s="121"/>
      <c r="I14" s="121"/>
      <c r="J14" s="121"/>
      <c r="K14" s="121">
        <v>5</v>
      </c>
      <c r="L14" s="121">
        <v>5</v>
      </c>
      <c r="M14" s="122">
        <v>5</v>
      </c>
      <c r="N14" s="123"/>
      <c r="O14" s="121"/>
      <c r="P14" s="121"/>
      <c r="Q14" s="121"/>
      <c r="R14" s="121"/>
      <c r="S14" s="121"/>
      <c r="T14" s="124"/>
      <c r="U14" s="125"/>
      <c r="V14" s="121"/>
      <c r="W14" s="121"/>
      <c r="X14" s="121"/>
      <c r="Y14" s="121"/>
      <c r="Z14" s="121"/>
      <c r="AA14" s="122"/>
      <c r="AB14" s="123"/>
      <c r="AC14" s="121"/>
      <c r="AD14" s="121"/>
      <c r="AE14" s="121"/>
      <c r="AF14" s="121"/>
      <c r="AG14" s="121"/>
      <c r="AH14" s="124"/>
      <c r="AI14" s="126"/>
      <c r="AJ14" s="127"/>
      <c r="AK14" s="127"/>
      <c r="AL14" s="127"/>
      <c r="AM14" s="127"/>
      <c r="AN14" s="127"/>
      <c r="AO14" s="128"/>
      <c r="AP14" s="129"/>
      <c r="AQ14" s="127"/>
      <c r="AR14" s="127"/>
      <c r="AS14" s="127"/>
      <c r="AT14" s="127"/>
      <c r="AU14" s="127"/>
      <c r="AV14" s="130"/>
      <c r="AW14" s="377" t="s">
        <v>99</v>
      </c>
      <c r="AX14" s="378"/>
      <c r="AY14" s="378"/>
      <c r="AZ14" s="378"/>
      <c r="BA14" s="378"/>
      <c r="BB14" s="379"/>
      <c r="BC14" s="427">
        <f>SUM(G14:AV14)</f>
        <v>15</v>
      </c>
      <c r="BD14" s="428"/>
      <c r="BE14" s="392"/>
      <c r="BF14" s="393"/>
      <c r="BG14" s="393"/>
      <c r="BH14" s="393"/>
      <c r="BI14" s="393"/>
      <c r="BJ14" s="394"/>
    </row>
    <row r="15" spans="1:62" s="40" customFormat="1" ht="12.75" customHeight="1" thickTop="1">
      <c r="A15" s="435" t="s">
        <v>61</v>
      </c>
      <c r="B15" s="469" t="s">
        <v>120</v>
      </c>
      <c r="C15" s="437" t="s">
        <v>121</v>
      </c>
      <c r="D15" s="439" t="s">
        <v>3</v>
      </c>
      <c r="E15" s="356" t="s">
        <v>139</v>
      </c>
      <c r="F15" s="356" t="s">
        <v>65</v>
      </c>
      <c r="G15" s="339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6"/>
      <c r="AW15" s="380" t="s">
        <v>40</v>
      </c>
      <c r="AX15" s="426"/>
      <c r="AY15" s="426"/>
      <c r="AZ15" s="426"/>
      <c r="BA15" s="426"/>
      <c r="BB15" s="426"/>
      <c r="BC15" s="426"/>
      <c r="BD15" s="426"/>
      <c r="BE15" s="392"/>
      <c r="BF15" s="393"/>
      <c r="BG15" s="393"/>
      <c r="BH15" s="393"/>
      <c r="BI15" s="393"/>
      <c r="BJ15" s="394"/>
    </row>
    <row r="16" spans="1:62" s="40" customFormat="1" ht="12.75" customHeight="1" thickBot="1">
      <c r="A16" s="436"/>
      <c r="B16" s="422"/>
      <c r="C16" s="438"/>
      <c r="D16" s="440"/>
      <c r="E16" s="357"/>
      <c r="F16" s="357"/>
      <c r="G16" s="467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468"/>
      <c r="AW16" s="431" t="s">
        <v>10</v>
      </c>
      <c r="AX16" s="418"/>
      <c r="AY16" s="432" t="s">
        <v>64</v>
      </c>
      <c r="AZ16" s="433"/>
      <c r="BA16" s="418" t="s">
        <v>84</v>
      </c>
      <c r="BB16" s="418"/>
      <c r="BC16" s="399" t="s">
        <v>21</v>
      </c>
      <c r="BD16" s="434"/>
      <c r="BE16" s="392"/>
      <c r="BF16" s="393"/>
      <c r="BG16" s="393"/>
      <c r="BH16" s="393"/>
      <c r="BI16" s="393"/>
      <c r="BJ16" s="394"/>
    </row>
    <row r="17" spans="1:62" s="40" customFormat="1" ht="12.75" customHeight="1" thickTop="1">
      <c r="A17" s="53">
        <v>1</v>
      </c>
      <c r="B17" s="264" t="s">
        <v>127</v>
      </c>
      <c r="C17" s="265" t="s">
        <v>128</v>
      </c>
      <c r="D17" s="131" t="s">
        <v>0</v>
      </c>
      <c r="E17" s="153">
        <v>75</v>
      </c>
      <c r="F17" s="153">
        <v>2</v>
      </c>
      <c r="G17" s="230"/>
      <c r="H17" s="230"/>
      <c r="I17" s="230"/>
      <c r="J17" s="230">
        <v>0</v>
      </c>
      <c r="K17" s="230">
        <v>5</v>
      </c>
      <c r="L17" s="230">
        <v>5</v>
      </c>
      <c r="M17" s="230">
        <v>5</v>
      </c>
      <c r="N17" s="230"/>
      <c r="O17" s="230">
        <v>3</v>
      </c>
      <c r="P17" s="230"/>
      <c r="Q17" s="230">
        <v>5</v>
      </c>
      <c r="R17" s="230"/>
      <c r="S17" s="230"/>
      <c r="T17" s="230">
        <v>0</v>
      </c>
      <c r="U17" s="230"/>
      <c r="V17" s="230">
        <v>2</v>
      </c>
      <c r="W17" s="230"/>
      <c r="X17" s="230">
        <v>1</v>
      </c>
      <c r="Y17" s="230"/>
      <c r="Z17" s="230"/>
      <c r="AA17" s="230"/>
      <c r="AB17" s="230"/>
      <c r="AC17" s="230">
        <v>3</v>
      </c>
      <c r="AD17" s="230"/>
      <c r="AE17" s="230">
        <v>1</v>
      </c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322">
        <f>SUMPRODUCT(G$51:AV$51,G17:AV17)</f>
        <v>15</v>
      </c>
      <c r="AX17" s="321"/>
      <c r="AY17" s="444">
        <f>SUMPRODUCT(G$52:AV$52,G17:AV17)</f>
        <v>0</v>
      </c>
      <c r="AZ17" s="444"/>
      <c r="BA17" s="320">
        <f>SUMPRODUCT(G$53:AV$53,G17:AV17)</f>
        <v>15</v>
      </c>
      <c r="BB17" s="321"/>
      <c r="BC17" s="352">
        <f>SUM(AW17:BB17)</f>
        <v>30</v>
      </c>
      <c r="BD17" s="445"/>
      <c r="BE17" s="392"/>
      <c r="BF17" s="393"/>
      <c r="BG17" s="393"/>
      <c r="BH17" s="393"/>
      <c r="BI17" s="393"/>
      <c r="BJ17" s="394"/>
    </row>
    <row r="18" spans="1:62" ht="12.75" customHeight="1">
      <c r="A18" s="52">
        <v>2</v>
      </c>
      <c r="B18" s="266" t="s">
        <v>129</v>
      </c>
      <c r="C18" s="239" t="s">
        <v>135</v>
      </c>
      <c r="D18" s="134" t="s">
        <v>1</v>
      </c>
      <c r="E18" s="154">
        <v>75</v>
      </c>
      <c r="F18" s="154">
        <v>1</v>
      </c>
      <c r="G18" s="229"/>
      <c r="H18" s="229"/>
      <c r="I18" s="229"/>
      <c r="J18" s="229">
        <v>5</v>
      </c>
      <c r="K18" s="229">
        <v>5</v>
      </c>
      <c r="L18" s="229">
        <v>5</v>
      </c>
      <c r="M18" s="229">
        <v>5</v>
      </c>
      <c r="N18" s="229"/>
      <c r="O18" s="229">
        <v>3</v>
      </c>
      <c r="P18" s="229"/>
      <c r="Q18" s="229">
        <v>0</v>
      </c>
      <c r="R18" s="229"/>
      <c r="S18" s="229"/>
      <c r="T18" s="229">
        <v>5</v>
      </c>
      <c r="U18" s="229"/>
      <c r="V18" s="229">
        <v>2</v>
      </c>
      <c r="W18" s="229"/>
      <c r="X18" s="229">
        <v>1</v>
      </c>
      <c r="Y18" s="229"/>
      <c r="Z18" s="229"/>
      <c r="AA18" s="229"/>
      <c r="AB18" s="229"/>
      <c r="AC18" s="229">
        <v>0</v>
      </c>
      <c r="AD18" s="229"/>
      <c r="AE18" s="229">
        <v>1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322">
        <f>SUMPRODUCT(G$51:AV$51,G18:AV18)</f>
        <v>12</v>
      </c>
      <c r="AX18" s="321"/>
      <c r="AY18" s="319">
        <f>SUMPRODUCT(G$52:AV$52,G18:AV18)</f>
        <v>5</v>
      </c>
      <c r="AZ18" s="319"/>
      <c r="BA18" s="320">
        <f>SUMPRODUCT(G$53:AV$53,G18:AV18)</f>
        <v>15</v>
      </c>
      <c r="BB18" s="321"/>
      <c r="BC18" s="322">
        <f>SUM(AW18:BB18)</f>
        <v>32</v>
      </c>
      <c r="BD18" s="443"/>
      <c r="BE18" s="392"/>
      <c r="BF18" s="393"/>
      <c r="BG18" s="393"/>
      <c r="BH18" s="393"/>
      <c r="BI18" s="393"/>
      <c r="BJ18" s="394"/>
    </row>
    <row r="19" spans="1:62" ht="12.75" customHeight="1">
      <c r="A19" s="52"/>
      <c r="B19" s="155"/>
      <c r="C19" s="138"/>
      <c r="D19" s="134"/>
      <c r="E19" s="154"/>
      <c r="F19" s="154"/>
      <c r="G19" s="229"/>
      <c r="H19" s="229"/>
      <c r="I19" s="229"/>
      <c r="J19" s="229"/>
      <c r="K19" s="229"/>
      <c r="L19" s="229"/>
      <c r="M19" s="229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322">
        <f>SUMPRODUCT(G$51:AV$51,G19:AV19)</f>
        <v>0</v>
      </c>
      <c r="AX19" s="321"/>
      <c r="AY19" s="319">
        <f>SUMPRODUCT(G$52:AV$52,G19:AV19)</f>
        <v>0</v>
      </c>
      <c r="AZ19" s="319"/>
      <c r="BA19" s="320">
        <f>SUMPRODUCT(G$53:AV$53,G19:AV19)</f>
        <v>0</v>
      </c>
      <c r="BB19" s="321"/>
      <c r="BC19" s="322">
        <f>SUM(AW19:BB19)</f>
        <v>0</v>
      </c>
      <c r="BD19" s="443"/>
      <c r="BE19" s="392"/>
      <c r="BF19" s="393"/>
      <c r="BG19" s="393"/>
      <c r="BH19" s="393"/>
      <c r="BI19" s="393"/>
      <c r="BJ19" s="394"/>
    </row>
    <row r="20" spans="1:62" ht="12.75" customHeight="1">
      <c r="A20" s="52"/>
      <c r="B20" s="155"/>
      <c r="C20" s="138"/>
      <c r="D20" s="134"/>
      <c r="E20" s="154"/>
      <c r="F20" s="154"/>
      <c r="G20" s="229"/>
      <c r="H20" s="229"/>
      <c r="I20" s="229"/>
      <c r="J20" s="229"/>
      <c r="K20" s="229"/>
      <c r="L20" s="229"/>
      <c r="M20" s="229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322">
        <f>SUMPRODUCT(G$51:AV$51,G20:AV20)</f>
        <v>0</v>
      </c>
      <c r="AX20" s="321"/>
      <c r="AY20" s="319">
        <f>SUMPRODUCT(G$52:AV$52,G20:AV20)</f>
        <v>0</v>
      </c>
      <c r="AZ20" s="319"/>
      <c r="BA20" s="320">
        <f>SUMPRODUCT(G$53:AV$53,G20:AV20)</f>
        <v>0</v>
      </c>
      <c r="BB20" s="321"/>
      <c r="BC20" s="322">
        <f>SUM(AW20:BB20)</f>
        <v>0</v>
      </c>
      <c r="BD20" s="443"/>
      <c r="BE20" s="392"/>
      <c r="BF20" s="393"/>
      <c r="BG20" s="393"/>
      <c r="BH20" s="393"/>
      <c r="BI20" s="393"/>
      <c r="BJ20" s="394"/>
    </row>
    <row r="21" spans="1:62" ht="12.75" customHeight="1" thickBot="1">
      <c r="A21" s="93"/>
      <c r="B21" s="156"/>
      <c r="C21" s="139"/>
      <c r="D21" s="140"/>
      <c r="E21" s="157"/>
      <c r="F21" s="157"/>
      <c r="G21" s="235"/>
      <c r="H21" s="235"/>
      <c r="I21" s="235"/>
      <c r="J21" s="235"/>
      <c r="K21" s="235"/>
      <c r="L21" s="235"/>
      <c r="M21" s="235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322">
        <f>SUMPRODUCT(G$51:AV$51,G21:AV21)</f>
        <v>0</v>
      </c>
      <c r="AX21" s="321"/>
      <c r="AY21" s="343">
        <f>SUMPRODUCT(G$52:AV$52,G21:AV21)</f>
        <v>0</v>
      </c>
      <c r="AZ21" s="343"/>
      <c r="BA21" s="320">
        <f>SUMPRODUCT(G$53:AV$53,G21:AV21)</f>
        <v>0</v>
      </c>
      <c r="BB21" s="321"/>
      <c r="BC21" s="334">
        <f>SUM(AW21:BB21)</f>
        <v>0</v>
      </c>
      <c r="BD21" s="338"/>
      <c r="BE21" s="392"/>
      <c r="BF21" s="393"/>
      <c r="BG21" s="393"/>
      <c r="BH21" s="393"/>
      <c r="BI21" s="393"/>
      <c r="BJ21" s="394"/>
    </row>
    <row r="22" spans="1:62" ht="12.75" customHeight="1" thickTop="1" thickBot="1">
      <c r="A22" s="389"/>
      <c r="B22" s="390"/>
      <c r="C22" s="390"/>
      <c r="D22" s="390"/>
      <c r="E22" s="390"/>
      <c r="F22" s="393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3"/>
      <c r="BF22" s="393"/>
      <c r="BG22" s="393"/>
      <c r="BH22" s="393"/>
      <c r="BI22" s="393"/>
      <c r="BJ22" s="394"/>
    </row>
    <row r="23" spans="1:62" ht="12.75" customHeight="1" thickTop="1">
      <c r="A23" s="441"/>
      <c r="B23" s="267" t="s">
        <v>130</v>
      </c>
      <c r="C23" s="265" t="s">
        <v>131</v>
      </c>
      <c r="D23" s="131" t="s">
        <v>0</v>
      </c>
      <c r="E23" s="131">
        <v>89</v>
      </c>
      <c r="F23" s="158">
        <v>1</v>
      </c>
      <c r="G23" s="144"/>
      <c r="H23" s="133"/>
      <c r="I23" s="133"/>
      <c r="J23" s="133">
        <v>5</v>
      </c>
      <c r="K23" s="133">
        <v>5</v>
      </c>
      <c r="L23" s="133">
        <v>5</v>
      </c>
      <c r="M23" s="133">
        <v>5</v>
      </c>
      <c r="N23" s="230"/>
      <c r="O23" s="230">
        <v>0</v>
      </c>
      <c r="P23" s="230"/>
      <c r="Q23" s="230">
        <v>5</v>
      </c>
      <c r="R23" s="230"/>
      <c r="S23" s="230"/>
      <c r="T23" s="230">
        <v>5</v>
      </c>
      <c r="U23" s="230"/>
      <c r="V23" s="230">
        <v>2</v>
      </c>
      <c r="W23" s="230"/>
      <c r="X23" s="230">
        <v>1</v>
      </c>
      <c r="Y23" s="230"/>
      <c r="Z23" s="230"/>
      <c r="AA23" s="230"/>
      <c r="AB23" s="230"/>
      <c r="AC23" s="230">
        <v>3</v>
      </c>
      <c r="AD23" s="230"/>
      <c r="AE23" s="230">
        <v>1</v>
      </c>
      <c r="AF23" s="133"/>
      <c r="AG23" s="133"/>
      <c r="AH23" s="133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346">
        <f>IF(MAX($G$12:$AV$14)&gt;5,0,SUMPRODUCT(G23:AV23,$G$51:$AV$51))</f>
        <v>17</v>
      </c>
      <c r="AX23" s="345"/>
      <c r="AY23" s="343">
        <f>IF(MAX($G$12:$AV$14)&gt;5,0,SUMPRODUCT(G23:AV23,$G$52:$AV$52))</f>
        <v>5</v>
      </c>
      <c r="AZ23" s="343"/>
      <c r="BA23" s="344">
        <f>IF(MAX($G$12:$AV$14)&gt;5,0,SUMPRODUCT(G23:AV23,$G$53:$AV$53))</f>
        <v>15</v>
      </c>
      <c r="BB23" s="345"/>
      <c r="BC23" s="346">
        <f>SUM(AW23:BB23)</f>
        <v>37</v>
      </c>
      <c r="BD23" s="345"/>
      <c r="BE23" s="392"/>
      <c r="BF23" s="393"/>
      <c r="BG23" s="393"/>
      <c r="BH23" s="393"/>
      <c r="BI23" s="393"/>
      <c r="BJ23" s="394"/>
    </row>
    <row r="24" spans="1:62" ht="12.75" customHeight="1">
      <c r="A24" s="441"/>
      <c r="B24" s="159" t="s">
        <v>132</v>
      </c>
      <c r="C24" s="138" t="s">
        <v>133</v>
      </c>
      <c r="D24" s="134" t="s">
        <v>0</v>
      </c>
      <c r="E24" s="134">
        <v>87</v>
      </c>
      <c r="F24" s="154">
        <v>1</v>
      </c>
      <c r="G24" s="145"/>
      <c r="H24" s="137"/>
      <c r="I24" s="137"/>
      <c r="J24" s="137">
        <v>5</v>
      </c>
      <c r="K24" s="137">
        <v>5</v>
      </c>
      <c r="L24" s="137">
        <v>5</v>
      </c>
      <c r="M24" s="137">
        <v>5</v>
      </c>
      <c r="N24" s="137"/>
      <c r="O24" s="137">
        <v>3</v>
      </c>
      <c r="P24" s="137"/>
      <c r="Q24" s="137">
        <v>5</v>
      </c>
      <c r="R24" s="137"/>
      <c r="S24" s="137"/>
      <c r="T24" s="137">
        <v>5</v>
      </c>
      <c r="U24" s="137"/>
      <c r="V24" s="137">
        <v>0</v>
      </c>
      <c r="W24" s="137"/>
      <c r="X24" s="137">
        <v>1</v>
      </c>
      <c r="Y24" s="137"/>
      <c r="Z24" s="137"/>
      <c r="AA24" s="137"/>
      <c r="AB24" s="137"/>
      <c r="AC24" s="137">
        <v>3</v>
      </c>
      <c r="AD24" s="137"/>
      <c r="AE24" s="137">
        <v>1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346">
        <f t="shared" ref="AW24:AW46" si="6">IF(MAX($G$12:$AV$14)&gt;5,0,SUMPRODUCT(G24:AV24,$G$51:$AV$51))</f>
        <v>18</v>
      </c>
      <c r="AX24" s="345"/>
      <c r="AY24" s="343">
        <f t="shared" ref="AY24:AY46" si="7">IF(MAX($G$12:$AV$14)&gt;5,0,SUMPRODUCT(G24:AV24,$G$52:$AV$52))</f>
        <v>5</v>
      </c>
      <c r="AZ24" s="343"/>
      <c r="BA24" s="344">
        <f t="shared" ref="BA24:BA46" si="8">IF(MAX($G$12:$AV$14)&gt;5,0,SUMPRODUCT(G24:AV24,$G$53:$AV$53))</f>
        <v>15</v>
      </c>
      <c r="BB24" s="345"/>
      <c r="BC24" s="322">
        <f t="shared" ref="BC24:BC46" si="9">SUM(AW24:BB24)</f>
        <v>38</v>
      </c>
      <c r="BD24" s="321"/>
      <c r="BE24" s="392"/>
      <c r="BF24" s="393"/>
      <c r="BG24" s="393"/>
      <c r="BH24" s="393"/>
      <c r="BI24" s="393"/>
      <c r="BJ24" s="394"/>
    </row>
    <row r="25" spans="1:62" ht="12.75" customHeight="1">
      <c r="A25" s="441"/>
      <c r="B25" s="159" t="s">
        <v>134</v>
      </c>
      <c r="C25" s="138" t="s">
        <v>136</v>
      </c>
      <c r="D25" s="134" t="s">
        <v>1</v>
      </c>
      <c r="E25" s="134">
        <v>88</v>
      </c>
      <c r="F25" s="154">
        <v>3</v>
      </c>
      <c r="G25" s="145"/>
      <c r="H25" s="137"/>
      <c r="I25" s="137"/>
      <c r="J25" s="137">
        <v>5</v>
      </c>
      <c r="K25" s="137">
        <v>5</v>
      </c>
      <c r="L25" s="137">
        <v>0</v>
      </c>
      <c r="M25" s="137">
        <v>5</v>
      </c>
      <c r="N25" s="137"/>
      <c r="O25" s="137">
        <v>3</v>
      </c>
      <c r="P25" s="137"/>
      <c r="Q25" s="137">
        <v>5</v>
      </c>
      <c r="R25" s="137"/>
      <c r="S25" s="137"/>
      <c r="T25" s="137">
        <v>5</v>
      </c>
      <c r="U25" s="137"/>
      <c r="V25" s="137">
        <v>0</v>
      </c>
      <c r="W25" s="137"/>
      <c r="X25" s="137">
        <v>1</v>
      </c>
      <c r="Y25" s="137"/>
      <c r="Z25" s="137"/>
      <c r="AA25" s="137"/>
      <c r="AB25" s="137"/>
      <c r="AC25" s="137">
        <v>0</v>
      </c>
      <c r="AD25" s="137"/>
      <c r="AE25" s="137">
        <v>1</v>
      </c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346">
        <f t="shared" si="6"/>
        <v>15</v>
      </c>
      <c r="AX25" s="345"/>
      <c r="AY25" s="343">
        <f t="shared" si="7"/>
        <v>5</v>
      </c>
      <c r="AZ25" s="343"/>
      <c r="BA25" s="344">
        <f t="shared" si="8"/>
        <v>10</v>
      </c>
      <c r="BB25" s="345"/>
      <c r="BC25" s="322">
        <f t="shared" si="9"/>
        <v>30</v>
      </c>
      <c r="BD25" s="321"/>
      <c r="BE25" s="392"/>
      <c r="BF25" s="393"/>
      <c r="BG25" s="393"/>
      <c r="BH25" s="393"/>
      <c r="BI25" s="393"/>
      <c r="BJ25" s="394"/>
    </row>
    <row r="26" spans="1:62" ht="12.75" customHeight="1">
      <c r="A26" s="441"/>
      <c r="B26" s="268" t="s">
        <v>6</v>
      </c>
      <c r="C26" s="239" t="s">
        <v>141</v>
      </c>
      <c r="D26" s="134" t="s">
        <v>1</v>
      </c>
      <c r="E26" s="134">
        <v>89</v>
      </c>
      <c r="F26" s="154">
        <v>2</v>
      </c>
      <c r="G26" s="145"/>
      <c r="H26" s="137"/>
      <c r="I26" s="137"/>
      <c r="J26" s="137">
        <v>5</v>
      </c>
      <c r="K26" s="137">
        <v>0</v>
      </c>
      <c r="L26" s="137">
        <v>5</v>
      </c>
      <c r="M26" s="137">
        <v>5</v>
      </c>
      <c r="N26" s="137"/>
      <c r="O26" s="137">
        <v>3</v>
      </c>
      <c r="P26" s="137"/>
      <c r="Q26" s="137">
        <v>0</v>
      </c>
      <c r="R26" s="229"/>
      <c r="S26" s="137"/>
      <c r="T26" s="229">
        <v>5</v>
      </c>
      <c r="U26" s="229"/>
      <c r="V26" s="229">
        <v>2</v>
      </c>
      <c r="W26" s="229"/>
      <c r="X26" s="229">
        <v>1</v>
      </c>
      <c r="Y26" s="229"/>
      <c r="Z26" s="229"/>
      <c r="AA26" s="137"/>
      <c r="AB26" s="229"/>
      <c r="AC26" s="229">
        <v>0</v>
      </c>
      <c r="AD26" s="229"/>
      <c r="AE26" s="229">
        <v>1</v>
      </c>
      <c r="AF26" s="137"/>
      <c r="AG26" s="137"/>
      <c r="AH26" s="137"/>
      <c r="AI26" s="229"/>
      <c r="AJ26" s="229"/>
      <c r="AK26" s="137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346">
        <f t="shared" si="6"/>
        <v>12</v>
      </c>
      <c r="AX26" s="345"/>
      <c r="AY26" s="343">
        <f t="shared" si="7"/>
        <v>5</v>
      </c>
      <c r="AZ26" s="343"/>
      <c r="BA26" s="344">
        <f t="shared" si="8"/>
        <v>10</v>
      </c>
      <c r="BB26" s="345"/>
      <c r="BC26" s="322">
        <f t="shared" si="9"/>
        <v>27</v>
      </c>
      <c r="BD26" s="321"/>
      <c r="BE26" s="392"/>
      <c r="BF26" s="393"/>
      <c r="BG26" s="393"/>
      <c r="BH26" s="393"/>
      <c r="BI26" s="393"/>
      <c r="BJ26" s="394"/>
    </row>
    <row r="27" spans="1:62" ht="12.75" customHeight="1">
      <c r="A27" s="441"/>
      <c r="B27" s="159" t="s">
        <v>142</v>
      </c>
      <c r="C27" s="138" t="s">
        <v>147</v>
      </c>
      <c r="D27" s="134" t="s">
        <v>0</v>
      </c>
      <c r="E27" s="134">
        <v>88</v>
      </c>
      <c r="F27" s="154">
        <v>2</v>
      </c>
      <c r="G27" s="145"/>
      <c r="H27" s="137"/>
      <c r="I27" s="137"/>
      <c r="J27" s="137">
        <v>0</v>
      </c>
      <c r="K27" s="137">
        <v>0</v>
      </c>
      <c r="L27" s="137">
        <v>5</v>
      </c>
      <c r="M27" s="137">
        <v>5</v>
      </c>
      <c r="N27" s="137"/>
      <c r="O27" s="137">
        <v>3</v>
      </c>
      <c r="P27" s="137"/>
      <c r="Q27" s="137">
        <v>5</v>
      </c>
      <c r="R27" s="137"/>
      <c r="S27" s="137"/>
      <c r="T27" s="137">
        <v>5</v>
      </c>
      <c r="U27" s="137"/>
      <c r="V27" s="137">
        <v>2</v>
      </c>
      <c r="W27" s="137"/>
      <c r="X27" s="137">
        <v>0</v>
      </c>
      <c r="Y27" s="137"/>
      <c r="Z27" s="137"/>
      <c r="AA27" s="137"/>
      <c r="AB27" s="137"/>
      <c r="AC27" s="137">
        <v>3</v>
      </c>
      <c r="AD27" s="137"/>
      <c r="AE27" s="137">
        <v>1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346">
        <f t="shared" si="6"/>
        <v>14</v>
      </c>
      <c r="AX27" s="345"/>
      <c r="AY27" s="343">
        <f t="shared" si="7"/>
        <v>5</v>
      </c>
      <c r="AZ27" s="343"/>
      <c r="BA27" s="344">
        <f t="shared" si="8"/>
        <v>10</v>
      </c>
      <c r="BB27" s="345"/>
      <c r="BC27" s="322">
        <f t="shared" si="9"/>
        <v>29</v>
      </c>
      <c r="BD27" s="321"/>
      <c r="BE27" s="392"/>
      <c r="BF27" s="393"/>
      <c r="BG27" s="393"/>
      <c r="BH27" s="393"/>
      <c r="BI27" s="393"/>
      <c r="BJ27" s="394"/>
    </row>
    <row r="28" spans="1:62" ht="12.75" customHeight="1">
      <c r="A28" s="441"/>
      <c r="B28" s="159" t="s">
        <v>143</v>
      </c>
      <c r="C28" s="138" t="s">
        <v>144</v>
      </c>
      <c r="D28" s="134" t="s">
        <v>1</v>
      </c>
      <c r="E28" s="134">
        <v>88</v>
      </c>
      <c r="F28" s="154">
        <v>3</v>
      </c>
      <c r="G28" s="145"/>
      <c r="H28" s="137"/>
      <c r="I28" s="137"/>
      <c r="J28" s="137">
        <v>5</v>
      </c>
      <c r="K28" s="137">
        <v>5</v>
      </c>
      <c r="L28" s="137">
        <v>5</v>
      </c>
      <c r="M28" s="137">
        <v>0</v>
      </c>
      <c r="N28" s="137"/>
      <c r="O28" s="137">
        <v>3</v>
      </c>
      <c r="P28" s="137"/>
      <c r="Q28" s="137">
        <v>5</v>
      </c>
      <c r="R28" s="137"/>
      <c r="S28" s="137"/>
      <c r="T28" s="137">
        <v>5</v>
      </c>
      <c r="U28" s="137"/>
      <c r="V28" s="137">
        <v>2</v>
      </c>
      <c r="W28" s="137"/>
      <c r="X28" s="137">
        <v>0</v>
      </c>
      <c r="Y28" s="137"/>
      <c r="Z28" s="137"/>
      <c r="AA28" s="137"/>
      <c r="AB28" s="137"/>
      <c r="AC28" s="137">
        <v>3</v>
      </c>
      <c r="AD28" s="137"/>
      <c r="AE28" s="137">
        <v>1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346">
        <f t="shared" si="6"/>
        <v>19</v>
      </c>
      <c r="AX28" s="345"/>
      <c r="AY28" s="343">
        <f t="shared" si="7"/>
        <v>5</v>
      </c>
      <c r="AZ28" s="343"/>
      <c r="BA28" s="344">
        <f t="shared" si="8"/>
        <v>10</v>
      </c>
      <c r="BB28" s="345"/>
      <c r="BC28" s="322">
        <f t="shared" si="9"/>
        <v>34</v>
      </c>
      <c r="BD28" s="321"/>
      <c r="BE28" s="392"/>
      <c r="BF28" s="393"/>
      <c r="BG28" s="393"/>
      <c r="BH28" s="393"/>
      <c r="BI28" s="393"/>
      <c r="BJ28" s="394"/>
    </row>
    <row r="29" spans="1:62" ht="12.75" customHeight="1">
      <c r="A29" s="441"/>
      <c r="B29" s="159" t="s">
        <v>145</v>
      </c>
      <c r="C29" s="138" t="s">
        <v>146</v>
      </c>
      <c r="D29" s="134" t="s">
        <v>1</v>
      </c>
      <c r="E29" s="134">
        <v>89</v>
      </c>
      <c r="F29" s="154">
        <v>1</v>
      </c>
      <c r="G29" s="145"/>
      <c r="H29" s="137"/>
      <c r="I29" s="137"/>
      <c r="J29" s="137">
        <v>5</v>
      </c>
      <c r="K29" s="137">
        <v>5</v>
      </c>
      <c r="L29" s="137">
        <v>0</v>
      </c>
      <c r="M29" s="137">
        <v>0</v>
      </c>
      <c r="N29" s="137"/>
      <c r="O29" s="137">
        <v>0</v>
      </c>
      <c r="P29" s="137"/>
      <c r="Q29" s="137">
        <v>5</v>
      </c>
      <c r="R29" s="137"/>
      <c r="S29" s="137"/>
      <c r="T29" s="137">
        <v>0</v>
      </c>
      <c r="U29" s="137"/>
      <c r="V29" s="137">
        <v>0</v>
      </c>
      <c r="W29" s="137"/>
      <c r="X29" s="137">
        <v>1</v>
      </c>
      <c r="Y29" s="137"/>
      <c r="Z29" s="137"/>
      <c r="AA29" s="137"/>
      <c r="AB29" s="137"/>
      <c r="AC29" s="137">
        <v>0</v>
      </c>
      <c r="AD29" s="137"/>
      <c r="AE29" s="137">
        <v>0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346">
        <f t="shared" si="6"/>
        <v>11</v>
      </c>
      <c r="AX29" s="345"/>
      <c r="AY29" s="343">
        <f t="shared" si="7"/>
        <v>0</v>
      </c>
      <c r="AZ29" s="343"/>
      <c r="BA29" s="344">
        <f t="shared" si="8"/>
        <v>5</v>
      </c>
      <c r="BB29" s="345"/>
      <c r="BC29" s="322">
        <f t="shared" si="9"/>
        <v>16</v>
      </c>
      <c r="BD29" s="321"/>
      <c r="BE29" s="392"/>
      <c r="BF29" s="393"/>
      <c r="BG29" s="393"/>
      <c r="BH29" s="393"/>
      <c r="BI29" s="393"/>
      <c r="BJ29" s="394"/>
    </row>
    <row r="30" spans="1:62" ht="12.75" customHeight="1">
      <c r="A30" s="441"/>
      <c r="B30" s="159" t="s">
        <v>108</v>
      </c>
      <c r="C30" s="138" t="s">
        <v>109</v>
      </c>
      <c r="D30" s="134" t="s">
        <v>1</v>
      </c>
      <c r="E30" s="134">
        <v>90</v>
      </c>
      <c r="F30" s="154">
        <v>1</v>
      </c>
      <c r="G30" s="145"/>
      <c r="H30" s="137"/>
      <c r="I30" s="137"/>
      <c r="J30" s="137">
        <v>5</v>
      </c>
      <c r="K30" s="137">
        <v>5</v>
      </c>
      <c r="L30" s="137">
        <v>5</v>
      </c>
      <c r="M30" s="137">
        <v>0</v>
      </c>
      <c r="N30" s="146"/>
      <c r="O30" s="146">
        <v>3</v>
      </c>
      <c r="P30" s="146"/>
      <c r="Q30" s="146">
        <v>0</v>
      </c>
      <c r="R30" s="146"/>
      <c r="S30" s="146"/>
      <c r="T30" s="146">
        <v>5</v>
      </c>
      <c r="U30" s="146"/>
      <c r="V30" s="146">
        <v>2</v>
      </c>
      <c r="W30" s="146"/>
      <c r="X30" s="146">
        <v>0</v>
      </c>
      <c r="Y30" s="146"/>
      <c r="Z30" s="146"/>
      <c r="AA30" s="146"/>
      <c r="AB30" s="146"/>
      <c r="AC30" s="146">
        <v>3</v>
      </c>
      <c r="AD30" s="146"/>
      <c r="AE30" s="146">
        <v>1</v>
      </c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346">
        <f t="shared" si="6"/>
        <v>14</v>
      </c>
      <c r="AX30" s="345"/>
      <c r="AY30" s="343">
        <f t="shared" si="7"/>
        <v>5</v>
      </c>
      <c r="AZ30" s="343"/>
      <c r="BA30" s="344">
        <f t="shared" si="8"/>
        <v>10</v>
      </c>
      <c r="BB30" s="345"/>
      <c r="BC30" s="322">
        <f t="shared" si="9"/>
        <v>29</v>
      </c>
      <c r="BD30" s="321"/>
      <c r="BE30" s="392"/>
      <c r="BF30" s="393"/>
      <c r="BG30" s="393"/>
      <c r="BH30" s="393"/>
      <c r="BI30" s="393"/>
      <c r="BJ30" s="394"/>
    </row>
    <row r="31" spans="1:62" ht="12.75" customHeight="1">
      <c r="A31" s="441"/>
      <c r="B31" s="159" t="s">
        <v>110</v>
      </c>
      <c r="C31" s="138" t="s">
        <v>111</v>
      </c>
      <c r="D31" s="134" t="s">
        <v>1</v>
      </c>
      <c r="E31" s="134">
        <v>88</v>
      </c>
      <c r="F31" s="154">
        <v>3</v>
      </c>
      <c r="G31" s="145"/>
      <c r="H31" s="137"/>
      <c r="I31" s="137"/>
      <c r="J31" s="137">
        <v>0</v>
      </c>
      <c r="K31" s="137">
        <v>5</v>
      </c>
      <c r="L31" s="137">
        <v>5</v>
      </c>
      <c r="M31" s="137">
        <v>5</v>
      </c>
      <c r="N31" s="146"/>
      <c r="O31" s="146">
        <v>3</v>
      </c>
      <c r="P31" s="146"/>
      <c r="Q31" s="146">
        <v>0</v>
      </c>
      <c r="R31" s="146"/>
      <c r="S31" s="146"/>
      <c r="T31" s="146">
        <v>0</v>
      </c>
      <c r="U31" s="146"/>
      <c r="V31" s="146">
        <v>2</v>
      </c>
      <c r="W31" s="146"/>
      <c r="X31" s="146">
        <v>1</v>
      </c>
      <c r="Y31" s="146"/>
      <c r="Z31" s="146"/>
      <c r="AA31" s="146"/>
      <c r="AB31" s="146"/>
      <c r="AC31" s="146">
        <v>0</v>
      </c>
      <c r="AD31" s="146"/>
      <c r="AE31" s="146">
        <v>1</v>
      </c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346">
        <f t="shared" si="6"/>
        <v>7</v>
      </c>
      <c r="AX31" s="345"/>
      <c r="AY31" s="343">
        <f t="shared" si="7"/>
        <v>0</v>
      </c>
      <c r="AZ31" s="343"/>
      <c r="BA31" s="344">
        <f t="shared" si="8"/>
        <v>15</v>
      </c>
      <c r="BB31" s="345"/>
      <c r="BC31" s="322">
        <f t="shared" si="9"/>
        <v>22</v>
      </c>
      <c r="BD31" s="321"/>
      <c r="BE31" s="392"/>
      <c r="BF31" s="393"/>
      <c r="BG31" s="393"/>
      <c r="BH31" s="393"/>
      <c r="BI31" s="393"/>
      <c r="BJ31" s="394"/>
    </row>
    <row r="32" spans="1:62" ht="12.75" customHeight="1">
      <c r="A32" s="441"/>
      <c r="B32" s="159" t="s">
        <v>112</v>
      </c>
      <c r="C32" s="138" t="s">
        <v>113</v>
      </c>
      <c r="D32" s="134" t="s">
        <v>0</v>
      </c>
      <c r="E32" s="134">
        <v>87</v>
      </c>
      <c r="F32" s="154">
        <v>3</v>
      </c>
      <c r="G32" s="145"/>
      <c r="H32" s="137"/>
      <c r="I32" s="137"/>
      <c r="J32" s="137">
        <v>5</v>
      </c>
      <c r="K32" s="137">
        <v>5</v>
      </c>
      <c r="L32" s="137">
        <v>0</v>
      </c>
      <c r="M32" s="137">
        <v>0</v>
      </c>
      <c r="N32" s="146"/>
      <c r="O32" s="146">
        <v>3</v>
      </c>
      <c r="P32" s="146"/>
      <c r="Q32" s="146">
        <v>5</v>
      </c>
      <c r="R32" s="146"/>
      <c r="S32" s="146"/>
      <c r="T32" s="146">
        <v>0</v>
      </c>
      <c r="U32" s="146"/>
      <c r="V32" s="146">
        <v>2</v>
      </c>
      <c r="W32" s="146"/>
      <c r="X32" s="146">
        <v>0</v>
      </c>
      <c r="Y32" s="146"/>
      <c r="Z32" s="146"/>
      <c r="AA32" s="146"/>
      <c r="AB32" s="146"/>
      <c r="AC32" s="146">
        <v>3</v>
      </c>
      <c r="AD32" s="146"/>
      <c r="AE32" s="146">
        <v>1</v>
      </c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346">
        <f t="shared" si="6"/>
        <v>19</v>
      </c>
      <c r="AX32" s="345"/>
      <c r="AY32" s="343">
        <f t="shared" si="7"/>
        <v>0</v>
      </c>
      <c r="AZ32" s="343"/>
      <c r="BA32" s="344">
        <f t="shared" si="8"/>
        <v>5</v>
      </c>
      <c r="BB32" s="345"/>
      <c r="BC32" s="322">
        <f t="shared" si="9"/>
        <v>24</v>
      </c>
      <c r="BD32" s="321"/>
      <c r="BE32" s="392"/>
      <c r="BF32" s="393"/>
      <c r="BG32" s="393"/>
      <c r="BH32" s="393"/>
      <c r="BI32" s="393"/>
      <c r="BJ32" s="394"/>
    </row>
    <row r="33" spans="1:62" ht="12.75" customHeight="1">
      <c r="A33" s="441"/>
      <c r="B33" s="159"/>
      <c r="C33" s="138"/>
      <c r="D33" s="134"/>
      <c r="E33" s="134"/>
      <c r="F33" s="154"/>
      <c r="G33" s="145"/>
      <c r="H33" s="137"/>
      <c r="I33" s="137"/>
      <c r="J33" s="137"/>
      <c r="K33" s="137"/>
      <c r="L33" s="137"/>
      <c r="M33" s="137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346">
        <f t="shared" si="6"/>
        <v>0</v>
      </c>
      <c r="AX33" s="345"/>
      <c r="AY33" s="343">
        <f t="shared" si="7"/>
        <v>0</v>
      </c>
      <c r="AZ33" s="343"/>
      <c r="BA33" s="344">
        <f t="shared" si="8"/>
        <v>0</v>
      </c>
      <c r="BB33" s="345"/>
      <c r="BC33" s="322">
        <f t="shared" si="9"/>
        <v>0</v>
      </c>
      <c r="BD33" s="321"/>
      <c r="BE33" s="392"/>
      <c r="BF33" s="393"/>
      <c r="BG33" s="393"/>
      <c r="BH33" s="393"/>
      <c r="BI33" s="393"/>
      <c r="BJ33" s="394"/>
    </row>
    <row r="34" spans="1:62" ht="12.75" customHeight="1">
      <c r="A34" s="441"/>
      <c r="B34" s="159"/>
      <c r="C34" s="138"/>
      <c r="D34" s="134"/>
      <c r="E34" s="134"/>
      <c r="F34" s="154"/>
      <c r="G34" s="145"/>
      <c r="H34" s="137"/>
      <c r="I34" s="137"/>
      <c r="J34" s="137"/>
      <c r="K34" s="137"/>
      <c r="L34" s="137"/>
      <c r="M34" s="137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346">
        <f t="shared" si="6"/>
        <v>0</v>
      </c>
      <c r="AX34" s="345"/>
      <c r="AY34" s="343">
        <f t="shared" si="7"/>
        <v>0</v>
      </c>
      <c r="AZ34" s="343"/>
      <c r="BA34" s="344">
        <f t="shared" si="8"/>
        <v>0</v>
      </c>
      <c r="BB34" s="345"/>
      <c r="BC34" s="322">
        <f t="shared" si="9"/>
        <v>0</v>
      </c>
      <c r="BD34" s="321"/>
      <c r="BE34" s="392"/>
      <c r="BF34" s="393"/>
      <c r="BG34" s="393"/>
      <c r="BH34" s="393"/>
      <c r="BI34" s="393"/>
      <c r="BJ34" s="394"/>
    </row>
    <row r="35" spans="1:62" ht="12.75" customHeight="1">
      <c r="A35" s="441"/>
      <c r="B35" s="159"/>
      <c r="C35" s="138"/>
      <c r="D35" s="134"/>
      <c r="E35" s="134"/>
      <c r="F35" s="154"/>
      <c r="G35" s="145"/>
      <c r="H35" s="137"/>
      <c r="I35" s="137"/>
      <c r="J35" s="137"/>
      <c r="K35" s="137"/>
      <c r="L35" s="137"/>
      <c r="M35" s="137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346">
        <f t="shared" si="6"/>
        <v>0</v>
      </c>
      <c r="AX35" s="345"/>
      <c r="AY35" s="343">
        <f t="shared" si="7"/>
        <v>0</v>
      </c>
      <c r="AZ35" s="343"/>
      <c r="BA35" s="344">
        <f t="shared" si="8"/>
        <v>0</v>
      </c>
      <c r="BB35" s="345"/>
      <c r="BC35" s="322">
        <f t="shared" si="9"/>
        <v>0</v>
      </c>
      <c r="BD35" s="321"/>
      <c r="BE35" s="392"/>
      <c r="BF35" s="393"/>
      <c r="BG35" s="393"/>
      <c r="BH35" s="393"/>
      <c r="BI35" s="393"/>
      <c r="BJ35" s="394"/>
    </row>
    <row r="36" spans="1:62" ht="12.75" customHeight="1">
      <c r="A36" s="441"/>
      <c r="B36" s="159"/>
      <c r="C36" s="138"/>
      <c r="D36" s="134"/>
      <c r="E36" s="134"/>
      <c r="F36" s="154"/>
      <c r="G36" s="145"/>
      <c r="H36" s="137"/>
      <c r="I36" s="137"/>
      <c r="J36" s="137"/>
      <c r="K36" s="137"/>
      <c r="L36" s="137"/>
      <c r="M36" s="137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346">
        <f t="shared" si="6"/>
        <v>0</v>
      </c>
      <c r="AX36" s="345"/>
      <c r="AY36" s="343">
        <f t="shared" si="7"/>
        <v>0</v>
      </c>
      <c r="AZ36" s="343"/>
      <c r="BA36" s="344">
        <f t="shared" si="8"/>
        <v>0</v>
      </c>
      <c r="BB36" s="345"/>
      <c r="BC36" s="322">
        <f t="shared" si="9"/>
        <v>0</v>
      </c>
      <c r="BD36" s="321"/>
      <c r="BE36" s="392"/>
      <c r="BF36" s="393"/>
      <c r="BG36" s="393"/>
      <c r="BH36" s="393"/>
      <c r="BI36" s="393"/>
      <c r="BJ36" s="394"/>
    </row>
    <row r="37" spans="1:62" ht="12.75" customHeight="1">
      <c r="A37" s="441"/>
      <c r="B37" s="159"/>
      <c r="C37" s="138"/>
      <c r="D37" s="134"/>
      <c r="E37" s="134"/>
      <c r="F37" s="154"/>
      <c r="G37" s="145"/>
      <c r="H37" s="137"/>
      <c r="I37" s="137"/>
      <c r="J37" s="137"/>
      <c r="K37" s="137"/>
      <c r="L37" s="137"/>
      <c r="M37" s="137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346">
        <f t="shared" si="6"/>
        <v>0</v>
      </c>
      <c r="AX37" s="345"/>
      <c r="AY37" s="343">
        <f t="shared" si="7"/>
        <v>0</v>
      </c>
      <c r="AZ37" s="343"/>
      <c r="BA37" s="344">
        <f t="shared" si="8"/>
        <v>0</v>
      </c>
      <c r="BB37" s="345"/>
      <c r="BC37" s="322">
        <f t="shared" si="9"/>
        <v>0</v>
      </c>
      <c r="BD37" s="321"/>
      <c r="BE37" s="392"/>
      <c r="BF37" s="393"/>
      <c r="BG37" s="393"/>
      <c r="BH37" s="393"/>
      <c r="BI37" s="393"/>
      <c r="BJ37" s="394"/>
    </row>
    <row r="38" spans="1:62" ht="12.75" customHeight="1">
      <c r="A38" s="441"/>
      <c r="B38" s="159"/>
      <c r="C38" s="138"/>
      <c r="D38" s="134"/>
      <c r="E38" s="134"/>
      <c r="F38" s="154"/>
      <c r="G38" s="145"/>
      <c r="H38" s="137"/>
      <c r="I38" s="137"/>
      <c r="J38" s="137"/>
      <c r="K38" s="137"/>
      <c r="L38" s="137"/>
      <c r="M38" s="137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346">
        <f t="shared" si="6"/>
        <v>0</v>
      </c>
      <c r="AX38" s="345"/>
      <c r="AY38" s="343">
        <f t="shared" si="7"/>
        <v>0</v>
      </c>
      <c r="AZ38" s="343"/>
      <c r="BA38" s="344">
        <f t="shared" si="8"/>
        <v>0</v>
      </c>
      <c r="BB38" s="345"/>
      <c r="BC38" s="322">
        <f t="shared" si="9"/>
        <v>0</v>
      </c>
      <c r="BD38" s="321"/>
      <c r="BE38" s="392"/>
      <c r="BF38" s="393"/>
      <c r="BG38" s="393"/>
      <c r="BH38" s="393"/>
      <c r="BI38" s="393"/>
      <c r="BJ38" s="394"/>
    </row>
    <row r="39" spans="1:62" ht="12.75" customHeight="1">
      <c r="A39" s="441"/>
      <c r="B39" s="159"/>
      <c r="C39" s="138"/>
      <c r="D39" s="134"/>
      <c r="E39" s="134"/>
      <c r="F39" s="154"/>
      <c r="G39" s="145"/>
      <c r="H39" s="137"/>
      <c r="I39" s="137"/>
      <c r="J39" s="137"/>
      <c r="K39" s="137"/>
      <c r="L39" s="137"/>
      <c r="M39" s="137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346">
        <f t="shared" si="6"/>
        <v>0</v>
      </c>
      <c r="AX39" s="345"/>
      <c r="AY39" s="343">
        <f t="shared" si="7"/>
        <v>0</v>
      </c>
      <c r="AZ39" s="343"/>
      <c r="BA39" s="344">
        <f t="shared" si="8"/>
        <v>0</v>
      </c>
      <c r="BB39" s="345"/>
      <c r="BC39" s="322">
        <f t="shared" si="9"/>
        <v>0</v>
      </c>
      <c r="BD39" s="321"/>
      <c r="BE39" s="392"/>
      <c r="BF39" s="393"/>
      <c r="BG39" s="393"/>
      <c r="BH39" s="393"/>
      <c r="BI39" s="393"/>
      <c r="BJ39" s="394"/>
    </row>
    <row r="40" spans="1:62" ht="12.75" customHeight="1">
      <c r="A40" s="441"/>
      <c r="B40" s="159"/>
      <c r="C40" s="138"/>
      <c r="D40" s="134"/>
      <c r="E40" s="134"/>
      <c r="F40" s="154"/>
      <c r="G40" s="145"/>
      <c r="H40" s="137"/>
      <c r="I40" s="137"/>
      <c r="J40" s="137"/>
      <c r="K40" s="137"/>
      <c r="L40" s="137"/>
      <c r="M40" s="137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346">
        <f t="shared" si="6"/>
        <v>0</v>
      </c>
      <c r="AX40" s="345"/>
      <c r="AY40" s="343">
        <f t="shared" si="7"/>
        <v>0</v>
      </c>
      <c r="AZ40" s="343"/>
      <c r="BA40" s="344">
        <f t="shared" si="8"/>
        <v>0</v>
      </c>
      <c r="BB40" s="345"/>
      <c r="BC40" s="322">
        <f t="shared" si="9"/>
        <v>0</v>
      </c>
      <c r="BD40" s="321"/>
      <c r="BE40" s="392"/>
      <c r="BF40" s="393"/>
      <c r="BG40" s="393"/>
      <c r="BH40" s="393"/>
      <c r="BI40" s="393"/>
      <c r="BJ40" s="394"/>
    </row>
    <row r="41" spans="1:62" ht="12.75" customHeight="1">
      <c r="A41" s="441"/>
      <c r="B41" s="159"/>
      <c r="C41" s="138"/>
      <c r="D41" s="134"/>
      <c r="E41" s="134"/>
      <c r="F41" s="154"/>
      <c r="G41" s="145"/>
      <c r="H41" s="137"/>
      <c r="I41" s="137"/>
      <c r="J41" s="137"/>
      <c r="K41" s="137"/>
      <c r="L41" s="137"/>
      <c r="M41" s="137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346">
        <f t="shared" si="6"/>
        <v>0</v>
      </c>
      <c r="AX41" s="345"/>
      <c r="AY41" s="343">
        <f t="shared" si="7"/>
        <v>0</v>
      </c>
      <c r="AZ41" s="343"/>
      <c r="BA41" s="344">
        <f t="shared" si="8"/>
        <v>0</v>
      </c>
      <c r="BB41" s="345"/>
      <c r="BC41" s="322">
        <f t="shared" si="9"/>
        <v>0</v>
      </c>
      <c r="BD41" s="321"/>
      <c r="BE41" s="392"/>
      <c r="BF41" s="393"/>
      <c r="BG41" s="393"/>
      <c r="BH41" s="393"/>
      <c r="BI41" s="393"/>
      <c r="BJ41" s="394"/>
    </row>
    <row r="42" spans="1:62" ht="12.75" customHeight="1">
      <c r="A42" s="441"/>
      <c r="B42" s="159"/>
      <c r="C42" s="138"/>
      <c r="D42" s="134"/>
      <c r="E42" s="134"/>
      <c r="F42" s="154"/>
      <c r="G42" s="145"/>
      <c r="H42" s="137"/>
      <c r="I42" s="137"/>
      <c r="J42" s="137"/>
      <c r="K42" s="137"/>
      <c r="L42" s="137"/>
      <c r="M42" s="137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346">
        <f t="shared" si="6"/>
        <v>0</v>
      </c>
      <c r="AX42" s="345"/>
      <c r="AY42" s="343">
        <f t="shared" si="7"/>
        <v>0</v>
      </c>
      <c r="AZ42" s="343"/>
      <c r="BA42" s="344">
        <f t="shared" si="8"/>
        <v>0</v>
      </c>
      <c r="BB42" s="345"/>
      <c r="BC42" s="322">
        <f t="shared" si="9"/>
        <v>0</v>
      </c>
      <c r="BD42" s="321"/>
      <c r="BE42" s="392"/>
      <c r="BF42" s="393"/>
      <c r="BG42" s="393"/>
      <c r="BH42" s="393"/>
      <c r="BI42" s="393"/>
      <c r="BJ42" s="394"/>
    </row>
    <row r="43" spans="1:62" ht="12.75" customHeight="1">
      <c r="A43" s="441"/>
      <c r="B43" s="159"/>
      <c r="C43" s="138"/>
      <c r="D43" s="134"/>
      <c r="E43" s="134"/>
      <c r="F43" s="154"/>
      <c r="G43" s="145"/>
      <c r="H43" s="137"/>
      <c r="I43" s="137"/>
      <c r="J43" s="137"/>
      <c r="K43" s="137"/>
      <c r="L43" s="137"/>
      <c r="M43" s="137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346">
        <f t="shared" si="6"/>
        <v>0</v>
      </c>
      <c r="AX43" s="345"/>
      <c r="AY43" s="343">
        <f t="shared" si="7"/>
        <v>0</v>
      </c>
      <c r="AZ43" s="343"/>
      <c r="BA43" s="344">
        <f t="shared" si="8"/>
        <v>0</v>
      </c>
      <c r="BB43" s="345"/>
      <c r="BC43" s="322">
        <f t="shared" si="9"/>
        <v>0</v>
      </c>
      <c r="BD43" s="321"/>
      <c r="BE43" s="392"/>
      <c r="BF43" s="393"/>
      <c r="BG43" s="393"/>
      <c r="BH43" s="393"/>
      <c r="BI43" s="393"/>
      <c r="BJ43" s="394"/>
    </row>
    <row r="44" spans="1:62" ht="12.75" customHeight="1">
      <c r="A44" s="441"/>
      <c r="B44" s="159"/>
      <c r="C44" s="138"/>
      <c r="D44" s="134"/>
      <c r="E44" s="134"/>
      <c r="F44" s="154"/>
      <c r="G44" s="145"/>
      <c r="H44" s="137"/>
      <c r="I44" s="137"/>
      <c r="J44" s="137"/>
      <c r="K44" s="137"/>
      <c r="L44" s="137"/>
      <c r="M44" s="137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346">
        <f t="shared" si="6"/>
        <v>0</v>
      </c>
      <c r="AX44" s="345"/>
      <c r="AY44" s="343">
        <f t="shared" si="7"/>
        <v>0</v>
      </c>
      <c r="AZ44" s="343"/>
      <c r="BA44" s="344">
        <f t="shared" si="8"/>
        <v>0</v>
      </c>
      <c r="BB44" s="345"/>
      <c r="BC44" s="322">
        <f t="shared" si="9"/>
        <v>0</v>
      </c>
      <c r="BD44" s="321"/>
      <c r="BE44" s="392"/>
      <c r="BF44" s="393"/>
      <c r="BG44" s="393"/>
      <c r="BH44" s="393"/>
      <c r="BI44" s="393"/>
      <c r="BJ44" s="394"/>
    </row>
    <row r="45" spans="1:62" ht="12.75" customHeight="1">
      <c r="A45" s="441"/>
      <c r="B45" s="159"/>
      <c r="C45" s="138"/>
      <c r="D45" s="134"/>
      <c r="E45" s="134"/>
      <c r="F45" s="154"/>
      <c r="G45" s="145"/>
      <c r="H45" s="137"/>
      <c r="I45" s="137"/>
      <c r="J45" s="137"/>
      <c r="K45" s="137"/>
      <c r="L45" s="137"/>
      <c r="M45" s="137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346">
        <f t="shared" si="6"/>
        <v>0</v>
      </c>
      <c r="AX45" s="345"/>
      <c r="AY45" s="343">
        <f t="shared" si="7"/>
        <v>0</v>
      </c>
      <c r="AZ45" s="343"/>
      <c r="BA45" s="344">
        <f t="shared" si="8"/>
        <v>0</v>
      </c>
      <c r="BB45" s="345"/>
      <c r="BC45" s="322">
        <f t="shared" si="9"/>
        <v>0</v>
      </c>
      <c r="BD45" s="321"/>
      <c r="BE45" s="392"/>
      <c r="BF45" s="393"/>
      <c r="BG45" s="393"/>
      <c r="BH45" s="393"/>
      <c r="BI45" s="393"/>
      <c r="BJ45" s="394"/>
    </row>
    <row r="46" spans="1:62" ht="12.75" customHeight="1" thickBot="1">
      <c r="A46" s="442"/>
      <c r="B46" s="160"/>
      <c r="C46" s="150"/>
      <c r="D46" s="151"/>
      <c r="E46" s="161"/>
      <c r="F46" s="162"/>
      <c r="G46" s="145"/>
      <c r="H46" s="137"/>
      <c r="I46" s="137"/>
      <c r="J46" s="137"/>
      <c r="K46" s="137"/>
      <c r="L46" s="137"/>
      <c r="M46" s="137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346">
        <f t="shared" si="6"/>
        <v>0</v>
      </c>
      <c r="AX46" s="345"/>
      <c r="AY46" s="343">
        <f t="shared" si="7"/>
        <v>0</v>
      </c>
      <c r="AZ46" s="343"/>
      <c r="BA46" s="344">
        <f t="shared" si="8"/>
        <v>0</v>
      </c>
      <c r="BB46" s="345"/>
      <c r="BC46" s="334">
        <f t="shared" si="9"/>
        <v>0</v>
      </c>
      <c r="BD46" s="335"/>
      <c r="BE46" s="392"/>
      <c r="BF46" s="393"/>
      <c r="BG46" s="393"/>
      <c r="BH46" s="393"/>
      <c r="BI46" s="393"/>
      <c r="BJ46" s="394"/>
    </row>
    <row r="47" spans="1:62" ht="12.75" customHeight="1" thickTop="1" thickBot="1">
      <c r="A47" s="323" t="s">
        <v>125</v>
      </c>
      <c r="B47" s="324"/>
      <c r="C47" s="325"/>
      <c r="D47" s="41"/>
      <c r="E47" s="260">
        <f>COUNT(E23:E46)</f>
        <v>10</v>
      </c>
      <c r="F47" s="87"/>
      <c r="G47" s="261">
        <f>SUM(G23:G46)</f>
        <v>0</v>
      </c>
      <c r="H47" s="261">
        <f t="shared" ref="H47:AV47" si="10">SUM(H23:H46)</f>
        <v>0</v>
      </c>
      <c r="I47" s="261">
        <f t="shared" si="10"/>
        <v>0</v>
      </c>
      <c r="J47" s="261">
        <f t="shared" si="10"/>
        <v>40</v>
      </c>
      <c r="K47" s="261">
        <f t="shared" si="10"/>
        <v>40</v>
      </c>
      <c r="L47" s="261">
        <f t="shared" si="10"/>
        <v>35</v>
      </c>
      <c r="M47" s="261">
        <f t="shared" si="10"/>
        <v>30</v>
      </c>
      <c r="N47" s="261">
        <f t="shared" si="10"/>
        <v>0</v>
      </c>
      <c r="O47" s="261">
        <f t="shared" si="10"/>
        <v>24</v>
      </c>
      <c r="P47" s="261">
        <f t="shared" si="10"/>
        <v>0</v>
      </c>
      <c r="Q47" s="261">
        <f t="shared" si="10"/>
        <v>35</v>
      </c>
      <c r="R47" s="261">
        <f t="shared" si="10"/>
        <v>0</v>
      </c>
      <c r="S47" s="261">
        <f t="shared" si="10"/>
        <v>0</v>
      </c>
      <c r="T47" s="261">
        <f t="shared" si="10"/>
        <v>35</v>
      </c>
      <c r="U47" s="261">
        <f t="shared" si="10"/>
        <v>0</v>
      </c>
      <c r="V47" s="261">
        <f t="shared" si="10"/>
        <v>14</v>
      </c>
      <c r="W47" s="261">
        <f t="shared" si="10"/>
        <v>0</v>
      </c>
      <c r="X47" s="261">
        <f t="shared" si="10"/>
        <v>6</v>
      </c>
      <c r="Y47" s="261">
        <f t="shared" si="10"/>
        <v>0</v>
      </c>
      <c r="Z47" s="261">
        <f t="shared" si="10"/>
        <v>0</v>
      </c>
      <c r="AA47" s="261">
        <f t="shared" si="10"/>
        <v>0</v>
      </c>
      <c r="AB47" s="261">
        <f t="shared" si="10"/>
        <v>0</v>
      </c>
      <c r="AC47" s="261">
        <f t="shared" si="10"/>
        <v>18</v>
      </c>
      <c r="AD47" s="261">
        <f t="shared" si="10"/>
        <v>0</v>
      </c>
      <c r="AE47" s="261">
        <f t="shared" si="10"/>
        <v>9</v>
      </c>
      <c r="AF47" s="261">
        <f t="shared" si="10"/>
        <v>0</v>
      </c>
      <c r="AG47" s="261">
        <f t="shared" si="10"/>
        <v>0</v>
      </c>
      <c r="AH47" s="261">
        <f t="shared" si="10"/>
        <v>0</v>
      </c>
      <c r="AI47" s="261">
        <f t="shared" si="10"/>
        <v>0</v>
      </c>
      <c r="AJ47" s="261">
        <f t="shared" si="10"/>
        <v>0</v>
      </c>
      <c r="AK47" s="261">
        <f t="shared" si="10"/>
        <v>0</v>
      </c>
      <c r="AL47" s="261">
        <f t="shared" si="10"/>
        <v>0</v>
      </c>
      <c r="AM47" s="261">
        <f t="shared" si="10"/>
        <v>0</v>
      </c>
      <c r="AN47" s="261">
        <f t="shared" si="10"/>
        <v>0</v>
      </c>
      <c r="AO47" s="261">
        <f t="shared" si="10"/>
        <v>0</v>
      </c>
      <c r="AP47" s="261">
        <f t="shared" si="10"/>
        <v>0</v>
      </c>
      <c r="AQ47" s="261">
        <f t="shared" si="10"/>
        <v>0</v>
      </c>
      <c r="AR47" s="261">
        <f t="shared" si="10"/>
        <v>0</v>
      </c>
      <c r="AS47" s="261">
        <f t="shared" si="10"/>
        <v>0</v>
      </c>
      <c r="AT47" s="261">
        <f t="shared" si="10"/>
        <v>0</v>
      </c>
      <c r="AU47" s="261">
        <f t="shared" si="10"/>
        <v>0</v>
      </c>
      <c r="AV47" s="262">
        <f t="shared" si="10"/>
        <v>0</v>
      </c>
      <c r="AW47" s="328"/>
      <c r="AX47" s="329"/>
      <c r="AY47" s="329"/>
      <c r="AZ47" s="329"/>
      <c r="BA47" s="329"/>
      <c r="BB47" s="329"/>
      <c r="BC47" s="329"/>
      <c r="BD47" s="329"/>
      <c r="BE47" s="395"/>
      <c r="BF47" s="395"/>
      <c r="BG47" s="395"/>
      <c r="BH47" s="395"/>
      <c r="BI47" s="395"/>
      <c r="BJ47" s="396"/>
    </row>
    <row r="48" spans="1:62" ht="12.75" thickTop="1">
      <c r="G48" s="91" t="str">
        <f>IF(G12=1,SUM(G23:G46),"")</f>
        <v/>
      </c>
      <c r="H48" s="91" t="str">
        <f t="shared" ref="H48:AV48" si="11">IF(H12=1,SUM(H23:H46),"")</f>
        <v/>
      </c>
      <c r="I48" s="91" t="str">
        <f t="shared" si="11"/>
        <v/>
      </c>
      <c r="J48" s="91" t="str">
        <f t="shared" si="11"/>
        <v/>
      </c>
      <c r="K48" s="91" t="str">
        <f t="shared" si="11"/>
        <v/>
      </c>
      <c r="L48" s="91" t="str">
        <f t="shared" si="11"/>
        <v/>
      </c>
      <c r="M48" s="91" t="str">
        <f t="shared" si="11"/>
        <v/>
      </c>
      <c r="N48" s="91" t="str">
        <f t="shared" si="11"/>
        <v/>
      </c>
      <c r="O48" s="91" t="str">
        <f t="shared" si="11"/>
        <v/>
      </c>
      <c r="P48" s="91" t="str">
        <f t="shared" si="11"/>
        <v/>
      </c>
      <c r="Q48" s="91" t="str">
        <f t="shared" si="11"/>
        <v/>
      </c>
      <c r="R48" s="91" t="str">
        <f t="shared" si="11"/>
        <v/>
      </c>
      <c r="S48" s="91" t="str">
        <f t="shared" si="11"/>
        <v/>
      </c>
      <c r="T48" s="91" t="str">
        <f t="shared" si="11"/>
        <v/>
      </c>
      <c r="U48" s="91" t="str">
        <f t="shared" si="11"/>
        <v/>
      </c>
      <c r="V48" s="91" t="str">
        <f t="shared" si="11"/>
        <v/>
      </c>
      <c r="W48" s="91" t="str">
        <f t="shared" si="11"/>
        <v/>
      </c>
      <c r="X48" s="91">
        <f t="shared" si="11"/>
        <v>6</v>
      </c>
      <c r="Y48" s="91" t="str">
        <f t="shared" si="11"/>
        <v/>
      </c>
      <c r="Z48" s="91" t="str">
        <f t="shared" si="11"/>
        <v/>
      </c>
      <c r="AA48" s="91" t="str">
        <f t="shared" si="11"/>
        <v/>
      </c>
      <c r="AB48" s="91" t="str">
        <f t="shared" si="11"/>
        <v/>
      </c>
      <c r="AC48" s="91" t="str">
        <f t="shared" si="11"/>
        <v/>
      </c>
      <c r="AD48" s="91" t="str">
        <f t="shared" si="11"/>
        <v/>
      </c>
      <c r="AE48" s="91">
        <f t="shared" si="11"/>
        <v>9</v>
      </c>
      <c r="AF48" s="91" t="str">
        <f t="shared" si="11"/>
        <v/>
      </c>
      <c r="AG48" s="91" t="str">
        <f t="shared" si="11"/>
        <v/>
      </c>
      <c r="AH48" s="91" t="str">
        <f t="shared" si="11"/>
        <v/>
      </c>
      <c r="AI48" s="91" t="str">
        <f t="shared" si="11"/>
        <v/>
      </c>
      <c r="AJ48" s="91" t="str">
        <f t="shared" si="11"/>
        <v/>
      </c>
      <c r="AK48" s="91" t="str">
        <f t="shared" si="11"/>
        <v/>
      </c>
      <c r="AL48" s="91" t="str">
        <f t="shared" si="11"/>
        <v/>
      </c>
      <c r="AM48" s="91" t="str">
        <f t="shared" si="11"/>
        <v/>
      </c>
      <c r="AN48" s="91" t="str">
        <f t="shared" si="11"/>
        <v/>
      </c>
      <c r="AO48" s="91" t="str">
        <f t="shared" si="11"/>
        <v/>
      </c>
      <c r="AP48" s="91" t="str">
        <f t="shared" si="11"/>
        <v/>
      </c>
      <c r="AQ48" s="91" t="str">
        <f t="shared" si="11"/>
        <v/>
      </c>
      <c r="AR48" s="91" t="str">
        <f t="shared" si="11"/>
        <v/>
      </c>
      <c r="AS48" s="91" t="str">
        <f t="shared" si="11"/>
        <v/>
      </c>
      <c r="AT48" s="91" t="str">
        <f t="shared" si="11"/>
        <v/>
      </c>
      <c r="AU48" s="91" t="str">
        <f t="shared" si="11"/>
        <v/>
      </c>
      <c r="AV48" s="91" t="str">
        <f t="shared" si="11"/>
        <v/>
      </c>
    </row>
    <row r="49" spans="7:52">
      <c r="G49" s="91" t="str">
        <f>IF(AND(G48&lt;3,G48&gt;0),1,"")</f>
        <v/>
      </c>
      <c r="H49" s="91" t="str">
        <f t="shared" ref="H49:AV49" si="12">IF(AND(H48&lt;3,H48&gt;0),1,"")</f>
        <v/>
      </c>
      <c r="I49" s="91" t="str">
        <f t="shared" si="12"/>
        <v/>
      </c>
      <c r="J49" s="91" t="str">
        <f t="shared" si="12"/>
        <v/>
      </c>
      <c r="K49" s="91" t="str">
        <f t="shared" si="12"/>
        <v/>
      </c>
      <c r="L49" s="91" t="str">
        <f t="shared" si="12"/>
        <v/>
      </c>
      <c r="M49" s="91" t="str">
        <f t="shared" si="12"/>
        <v/>
      </c>
      <c r="N49" s="91" t="str">
        <f t="shared" si="12"/>
        <v/>
      </c>
      <c r="O49" s="91" t="str">
        <f t="shared" si="12"/>
        <v/>
      </c>
      <c r="P49" s="91" t="str">
        <f t="shared" si="12"/>
        <v/>
      </c>
      <c r="Q49" s="91" t="str">
        <f t="shared" si="12"/>
        <v/>
      </c>
      <c r="R49" s="91" t="str">
        <f t="shared" si="12"/>
        <v/>
      </c>
      <c r="S49" s="91" t="str">
        <f t="shared" si="12"/>
        <v/>
      </c>
      <c r="T49" s="91" t="str">
        <f t="shared" si="12"/>
        <v/>
      </c>
      <c r="U49" s="91" t="str">
        <f t="shared" si="12"/>
        <v/>
      </c>
      <c r="V49" s="91" t="str">
        <f t="shared" si="12"/>
        <v/>
      </c>
      <c r="W49" s="91" t="str">
        <f t="shared" si="12"/>
        <v/>
      </c>
      <c r="X49" s="91" t="str">
        <f t="shared" si="12"/>
        <v/>
      </c>
      <c r="Y49" s="91" t="str">
        <f t="shared" si="12"/>
        <v/>
      </c>
      <c r="Z49" s="91" t="str">
        <f t="shared" si="12"/>
        <v/>
      </c>
      <c r="AA49" s="91" t="str">
        <f t="shared" si="12"/>
        <v/>
      </c>
      <c r="AB49" s="91" t="str">
        <f t="shared" si="12"/>
        <v/>
      </c>
      <c r="AC49" s="91" t="str">
        <f t="shared" si="12"/>
        <v/>
      </c>
      <c r="AD49" s="91" t="str">
        <f t="shared" si="12"/>
        <v/>
      </c>
      <c r="AE49" s="91" t="str">
        <f t="shared" si="12"/>
        <v/>
      </c>
      <c r="AF49" s="91" t="str">
        <f t="shared" si="12"/>
        <v/>
      </c>
      <c r="AG49" s="91" t="str">
        <f t="shared" si="12"/>
        <v/>
      </c>
      <c r="AH49" s="91" t="str">
        <f t="shared" si="12"/>
        <v/>
      </c>
      <c r="AI49" s="91" t="str">
        <f t="shared" si="12"/>
        <v/>
      </c>
      <c r="AJ49" s="91" t="str">
        <f t="shared" si="12"/>
        <v/>
      </c>
      <c r="AK49" s="91" t="str">
        <f t="shared" si="12"/>
        <v/>
      </c>
      <c r="AL49" s="91" t="str">
        <f t="shared" si="12"/>
        <v/>
      </c>
      <c r="AM49" s="91" t="str">
        <f t="shared" si="12"/>
        <v/>
      </c>
      <c r="AN49" s="91" t="str">
        <f t="shared" si="12"/>
        <v/>
      </c>
      <c r="AO49" s="91" t="str">
        <f t="shared" si="12"/>
        <v/>
      </c>
      <c r="AP49" s="91" t="str">
        <f t="shared" si="12"/>
        <v/>
      </c>
      <c r="AQ49" s="91" t="str">
        <f t="shared" si="12"/>
        <v/>
      </c>
      <c r="AR49" s="91" t="str">
        <f t="shared" si="12"/>
        <v/>
      </c>
      <c r="AS49" s="91" t="str">
        <f t="shared" si="12"/>
        <v/>
      </c>
      <c r="AT49" s="91" t="str">
        <f t="shared" si="12"/>
        <v/>
      </c>
      <c r="AU49" s="91" t="str">
        <f t="shared" si="12"/>
        <v/>
      </c>
      <c r="AV49" s="91" t="str">
        <f t="shared" si="12"/>
        <v/>
      </c>
    </row>
    <row r="50" spans="7:52">
      <c r="G50" s="91" t="str">
        <f>IF(AND(G48&lt;8,G48&gt;0),1,"")</f>
        <v/>
      </c>
      <c r="H50" s="91" t="str">
        <f t="shared" ref="H50:AV50" si="13">IF(AND(H48&lt;8,H48&gt;0),1,"")</f>
        <v/>
      </c>
      <c r="I50" s="91" t="str">
        <f t="shared" si="13"/>
        <v/>
      </c>
      <c r="J50" s="91" t="str">
        <f t="shared" si="13"/>
        <v/>
      </c>
      <c r="K50" s="91" t="str">
        <f t="shared" si="13"/>
        <v/>
      </c>
      <c r="L50" s="91" t="str">
        <f t="shared" si="13"/>
        <v/>
      </c>
      <c r="M50" s="91" t="str">
        <f t="shared" si="13"/>
        <v/>
      </c>
      <c r="N50" s="91" t="str">
        <f t="shared" si="13"/>
        <v/>
      </c>
      <c r="O50" s="91" t="str">
        <f t="shared" si="13"/>
        <v/>
      </c>
      <c r="P50" s="91" t="str">
        <f t="shared" si="13"/>
        <v/>
      </c>
      <c r="Q50" s="91" t="str">
        <f t="shared" si="13"/>
        <v/>
      </c>
      <c r="R50" s="91" t="str">
        <f t="shared" si="13"/>
        <v/>
      </c>
      <c r="S50" s="91" t="str">
        <f t="shared" si="13"/>
        <v/>
      </c>
      <c r="T50" s="91" t="str">
        <f t="shared" si="13"/>
        <v/>
      </c>
      <c r="U50" s="91" t="str">
        <f t="shared" si="13"/>
        <v/>
      </c>
      <c r="V50" s="91" t="str">
        <f t="shared" si="13"/>
        <v/>
      </c>
      <c r="W50" s="91" t="str">
        <f t="shared" si="13"/>
        <v/>
      </c>
      <c r="X50" s="91">
        <f t="shared" si="13"/>
        <v>1</v>
      </c>
      <c r="Y50" s="91" t="str">
        <f t="shared" si="13"/>
        <v/>
      </c>
      <c r="Z50" s="91" t="str">
        <f t="shared" si="13"/>
        <v/>
      </c>
      <c r="AA50" s="91" t="str">
        <f t="shared" si="13"/>
        <v/>
      </c>
      <c r="AB50" s="91" t="str">
        <f t="shared" si="13"/>
        <v/>
      </c>
      <c r="AC50" s="91" t="str">
        <f t="shared" si="13"/>
        <v/>
      </c>
      <c r="AD50" s="91" t="str">
        <f t="shared" si="13"/>
        <v/>
      </c>
      <c r="AE50" s="91" t="str">
        <f t="shared" si="13"/>
        <v/>
      </c>
      <c r="AF50" s="91" t="str">
        <f t="shared" si="13"/>
        <v/>
      </c>
      <c r="AG50" s="91" t="str">
        <f t="shared" si="13"/>
        <v/>
      </c>
      <c r="AH50" s="91" t="str">
        <f t="shared" si="13"/>
        <v/>
      </c>
      <c r="AI50" s="91" t="str">
        <f t="shared" si="13"/>
        <v/>
      </c>
      <c r="AJ50" s="91" t="str">
        <f t="shared" si="13"/>
        <v/>
      </c>
      <c r="AK50" s="91" t="str">
        <f t="shared" si="13"/>
        <v/>
      </c>
      <c r="AL50" s="91" t="str">
        <f t="shared" si="13"/>
        <v/>
      </c>
      <c r="AM50" s="91" t="str">
        <f t="shared" si="13"/>
        <v/>
      </c>
      <c r="AN50" s="91" t="str">
        <f t="shared" si="13"/>
        <v/>
      </c>
      <c r="AO50" s="91" t="str">
        <f t="shared" si="13"/>
        <v/>
      </c>
      <c r="AP50" s="91" t="str">
        <f t="shared" si="13"/>
        <v/>
      </c>
      <c r="AQ50" s="91" t="str">
        <f t="shared" si="13"/>
        <v/>
      </c>
      <c r="AR50" s="91" t="str">
        <f t="shared" si="13"/>
        <v/>
      </c>
      <c r="AS50" s="91" t="str">
        <f t="shared" si="13"/>
        <v/>
      </c>
      <c r="AT50" s="91" t="str">
        <f t="shared" si="13"/>
        <v/>
      </c>
      <c r="AU50" s="91" t="str">
        <f t="shared" si="13"/>
        <v/>
      </c>
      <c r="AV50" s="91" t="str">
        <f t="shared" si="13"/>
        <v/>
      </c>
    </row>
    <row r="51" spans="7:52">
      <c r="G51" s="91">
        <f>COUNT(G12)</f>
        <v>0</v>
      </c>
      <c r="H51" s="91">
        <f t="shared" ref="H51:AV53" si="14">COUNT(H12)</f>
        <v>0</v>
      </c>
      <c r="I51" s="91">
        <f t="shared" si="14"/>
        <v>0</v>
      </c>
      <c r="J51" s="91">
        <f t="shared" si="14"/>
        <v>1</v>
      </c>
      <c r="K51" s="91">
        <f t="shared" si="14"/>
        <v>0</v>
      </c>
      <c r="L51" s="91">
        <f t="shared" si="14"/>
        <v>0</v>
      </c>
      <c r="M51" s="91">
        <f t="shared" si="14"/>
        <v>0</v>
      </c>
      <c r="N51" s="91">
        <f t="shared" si="14"/>
        <v>0</v>
      </c>
      <c r="O51" s="91">
        <f t="shared" si="14"/>
        <v>1</v>
      </c>
      <c r="P51" s="91">
        <f t="shared" si="14"/>
        <v>0</v>
      </c>
      <c r="Q51" s="91">
        <f t="shared" si="14"/>
        <v>1</v>
      </c>
      <c r="R51" s="91">
        <f t="shared" si="14"/>
        <v>0</v>
      </c>
      <c r="S51" s="91">
        <f t="shared" si="14"/>
        <v>0</v>
      </c>
      <c r="T51" s="91">
        <f t="shared" si="14"/>
        <v>0</v>
      </c>
      <c r="U51" s="91">
        <f t="shared" si="14"/>
        <v>0</v>
      </c>
      <c r="V51" s="91">
        <f t="shared" si="14"/>
        <v>1</v>
      </c>
      <c r="W51" s="91">
        <f t="shared" si="14"/>
        <v>0</v>
      </c>
      <c r="X51" s="91">
        <f t="shared" si="14"/>
        <v>1</v>
      </c>
      <c r="Y51" s="91">
        <f t="shared" si="14"/>
        <v>0</v>
      </c>
      <c r="Z51" s="91">
        <f t="shared" si="14"/>
        <v>0</v>
      </c>
      <c r="AA51" s="91">
        <f t="shared" si="14"/>
        <v>0</v>
      </c>
      <c r="AB51" s="91">
        <f t="shared" si="14"/>
        <v>0</v>
      </c>
      <c r="AC51" s="91">
        <f t="shared" si="14"/>
        <v>1</v>
      </c>
      <c r="AD51" s="91">
        <f t="shared" si="14"/>
        <v>0</v>
      </c>
      <c r="AE51" s="91">
        <f t="shared" si="14"/>
        <v>1</v>
      </c>
      <c r="AF51" s="91">
        <f t="shared" si="14"/>
        <v>0</v>
      </c>
      <c r="AG51" s="91">
        <f t="shared" si="14"/>
        <v>0</v>
      </c>
      <c r="AH51" s="91">
        <f t="shared" si="14"/>
        <v>0</v>
      </c>
      <c r="AI51" s="91">
        <f t="shared" si="14"/>
        <v>0</v>
      </c>
      <c r="AJ51" s="91">
        <f t="shared" si="14"/>
        <v>0</v>
      </c>
      <c r="AK51" s="91">
        <f t="shared" si="14"/>
        <v>0</v>
      </c>
      <c r="AL51" s="91">
        <f t="shared" si="14"/>
        <v>0</v>
      </c>
      <c r="AM51" s="91">
        <f t="shared" si="14"/>
        <v>0</v>
      </c>
      <c r="AN51" s="91">
        <f t="shared" si="14"/>
        <v>0</v>
      </c>
      <c r="AO51" s="91">
        <f t="shared" si="14"/>
        <v>0</v>
      </c>
      <c r="AP51" s="91">
        <f t="shared" si="14"/>
        <v>0</v>
      </c>
      <c r="AQ51" s="91">
        <f t="shared" si="14"/>
        <v>0</v>
      </c>
      <c r="AR51" s="91">
        <f t="shared" si="14"/>
        <v>0</v>
      </c>
      <c r="AS51" s="91">
        <f t="shared" si="14"/>
        <v>0</v>
      </c>
      <c r="AT51" s="91">
        <f t="shared" si="14"/>
        <v>0</v>
      </c>
      <c r="AU51" s="91">
        <f t="shared" si="14"/>
        <v>0</v>
      </c>
      <c r="AV51" s="91">
        <f t="shared" si="14"/>
        <v>0</v>
      </c>
    </row>
    <row r="52" spans="7:52">
      <c r="G52" s="91">
        <f t="shared" ref="G52:V53" si="15">COUNT(G13)</f>
        <v>0</v>
      </c>
      <c r="H52" s="91">
        <f t="shared" si="15"/>
        <v>0</v>
      </c>
      <c r="I52" s="91">
        <f t="shared" si="15"/>
        <v>0</v>
      </c>
      <c r="J52" s="91">
        <f t="shared" si="15"/>
        <v>0</v>
      </c>
      <c r="K52" s="91">
        <f t="shared" si="15"/>
        <v>0</v>
      </c>
      <c r="L52" s="91">
        <f t="shared" si="15"/>
        <v>0</v>
      </c>
      <c r="M52" s="91">
        <f t="shared" si="15"/>
        <v>0</v>
      </c>
      <c r="N52" s="91">
        <f t="shared" si="15"/>
        <v>0</v>
      </c>
      <c r="O52" s="91">
        <f t="shared" si="15"/>
        <v>0</v>
      </c>
      <c r="P52" s="91">
        <f t="shared" si="15"/>
        <v>0</v>
      </c>
      <c r="Q52" s="91">
        <f t="shared" si="15"/>
        <v>0</v>
      </c>
      <c r="R52" s="91">
        <f t="shared" si="15"/>
        <v>0</v>
      </c>
      <c r="S52" s="91">
        <f t="shared" si="15"/>
        <v>0</v>
      </c>
      <c r="T52" s="91">
        <f t="shared" si="15"/>
        <v>1</v>
      </c>
      <c r="U52" s="91">
        <f t="shared" si="15"/>
        <v>0</v>
      </c>
      <c r="V52" s="91">
        <f t="shared" si="15"/>
        <v>0</v>
      </c>
      <c r="W52" s="91">
        <f t="shared" si="14"/>
        <v>0</v>
      </c>
      <c r="X52" s="91">
        <f t="shared" si="14"/>
        <v>0</v>
      </c>
      <c r="Y52" s="91">
        <f t="shared" si="14"/>
        <v>0</v>
      </c>
      <c r="Z52" s="91">
        <f t="shared" si="14"/>
        <v>0</v>
      </c>
      <c r="AA52" s="91">
        <f t="shared" si="14"/>
        <v>0</v>
      </c>
      <c r="AB52" s="91">
        <f t="shared" si="14"/>
        <v>0</v>
      </c>
      <c r="AC52" s="91">
        <f t="shared" si="14"/>
        <v>0</v>
      </c>
      <c r="AD52" s="91">
        <f t="shared" si="14"/>
        <v>0</v>
      </c>
      <c r="AE52" s="91">
        <f t="shared" si="14"/>
        <v>0</v>
      </c>
      <c r="AF52" s="91">
        <f t="shared" si="14"/>
        <v>0</v>
      </c>
      <c r="AG52" s="91">
        <f t="shared" si="14"/>
        <v>0</v>
      </c>
      <c r="AH52" s="91">
        <f t="shared" si="14"/>
        <v>0</v>
      </c>
      <c r="AI52" s="91">
        <f t="shared" si="14"/>
        <v>0</v>
      </c>
      <c r="AJ52" s="91">
        <f t="shared" si="14"/>
        <v>0</v>
      </c>
      <c r="AK52" s="91">
        <f t="shared" si="14"/>
        <v>0</v>
      </c>
      <c r="AL52" s="91">
        <f t="shared" si="14"/>
        <v>0</v>
      </c>
      <c r="AM52" s="91">
        <f t="shared" si="14"/>
        <v>0</v>
      </c>
      <c r="AN52" s="91">
        <f t="shared" si="14"/>
        <v>0</v>
      </c>
      <c r="AO52" s="91">
        <f t="shared" si="14"/>
        <v>0</v>
      </c>
      <c r="AP52" s="91">
        <f t="shared" si="14"/>
        <v>0</v>
      </c>
      <c r="AQ52" s="91">
        <f t="shared" si="14"/>
        <v>0</v>
      </c>
      <c r="AR52" s="91">
        <f t="shared" si="14"/>
        <v>0</v>
      </c>
      <c r="AS52" s="91">
        <f t="shared" si="14"/>
        <v>0</v>
      </c>
      <c r="AT52" s="91">
        <f t="shared" si="14"/>
        <v>0</v>
      </c>
      <c r="AU52" s="91">
        <f t="shared" si="14"/>
        <v>0</v>
      </c>
      <c r="AV52" s="91">
        <f t="shared" si="14"/>
        <v>0</v>
      </c>
    </row>
    <row r="53" spans="7:52">
      <c r="G53" s="91">
        <f t="shared" si="15"/>
        <v>0</v>
      </c>
      <c r="H53" s="91">
        <f t="shared" si="15"/>
        <v>0</v>
      </c>
      <c r="I53" s="91">
        <f t="shared" si="15"/>
        <v>0</v>
      </c>
      <c r="J53" s="91">
        <f t="shared" si="15"/>
        <v>0</v>
      </c>
      <c r="K53" s="91">
        <f t="shared" si="15"/>
        <v>1</v>
      </c>
      <c r="L53" s="91">
        <f t="shared" si="15"/>
        <v>1</v>
      </c>
      <c r="M53" s="91">
        <f t="shared" si="15"/>
        <v>1</v>
      </c>
      <c r="N53" s="91">
        <f t="shared" si="15"/>
        <v>0</v>
      </c>
      <c r="O53" s="91">
        <f t="shared" si="15"/>
        <v>0</v>
      </c>
      <c r="P53" s="91">
        <f t="shared" si="15"/>
        <v>0</v>
      </c>
      <c r="Q53" s="91">
        <f t="shared" si="15"/>
        <v>0</v>
      </c>
      <c r="R53" s="91">
        <f t="shared" si="15"/>
        <v>0</v>
      </c>
      <c r="S53" s="91">
        <f t="shared" si="15"/>
        <v>0</v>
      </c>
      <c r="T53" s="91">
        <f t="shared" si="15"/>
        <v>0</v>
      </c>
      <c r="U53" s="91">
        <f t="shared" si="15"/>
        <v>0</v>
      </c>
      <c r="V53" s="91">
        <f t="shared" si="15"/>
        <v>0</v>
      </c>
      <c r="W53" s="91">
        <f t="shared" si="14"/>
        <v>0</v>
      </c>
      <c r="X53" s="91">
        <f t="shared" si="14"/>
        <v>0</v>
      </c>
      <c r="Y53" s="91">
        <f t="shared" si="14"/>
        <v>0</v>
      </c>
      <c r="Z53" s="91">
        <f t="shared" si="14"/>
        <v>0</v>
      </c>
      <c r="AA53" s="91">
        <f t="shared" si="14"/>
        <v>0</v>
      </c>
      <c r="AB53" s="91">
        <f t="shared" si="14"/>
        <v>0</v>
      </c>
      <c r="AC53" s="91">
        <f t="shared" si="14"/>
        <v>0</v>
      </c>
      <c r="AD53" s="91">
        <f t="shared" si="14"/>
        <v>0</v>
      </c>
      <c r="AE53" s="91">
        <f t="shared" si="14"/>
        <v>0</v>
      </c>
      <c r="AF53" s="91">
        <f t="shared" si="14"/>
        <v>0</v>
      </c>
      <c r="AG53" s="91">
        <f t="shared" si="14"/>
        <v>0</v>
      </c>
      <c r="AH53" s="91">
        <f t="shared" si="14"/>
        <v>0</v>
      </c>
      <c r="AI53" s="91">
        <f t="shared" si="14"/>
        <v>0</v>
      </c>
      <c r="AJ53" s="91">
        <f t="shared" si="14"/>
        <v>0</v>
      </c>
      <c r="AK53" s="91">
        <f t="shared" si="14"/>
        <v>0</v>
      </c>
      <c r="AL53" s="91">
        <f t="shared" si="14"/>
        <v>0</v>
      </c>
      <c r="AM53" s="91">
        <f t="shared" si="14"/>
        <v>0</v>
      </c>
      <c r="AN53" s="91">
        <f t="shared" si="14"/>
        <v>0</v>
      </c>
      <c r="AO53" s="91">
        <f t="shared" si="14"/>
        <v>0</v>
      </c>
      <c r="AP53" s="91">
        <f t="shared" si="14"/>
        <v>0</v>
      </c>
      <c r="AQ53" s="91">
        <f t="shared" si="14"/>
        <v>0</v>
      </c>
      <c r="AR53" s="91">
        <f t="shared" si="14"/>
        <v>0</v>
      </c>
      <c r="AS53" s="91">
        <f t="shared" si="14"/>
        <v>0</v>
      </c>
      <c r="AT53" s="91">
        <f t="shared" si="14"/>
        <v>0</v>
      </c>
      <c r="AU53" s="91">
        <f t="shared" si="14"/>
        <v>0</v>
      </c>
      <c r="AV53" s="91">
        <f t="shared" si="14"/>
        <v>0</v>
      </c>
      <c r="AW53" s="8"/>
      <c r="AX53" s="8"/>
      <c r="AY53" s="8"/>
      <c r="AZ53" s="8"/>
    </row>
    <row r="54" spans="7:52"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7:52"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7:52"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7:52"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7:52"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7:52"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7:52"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7:52"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7:52"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7:52"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7:52"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9:52"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9:52"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9:52"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</sheetData>
  <sheetProtection password="CC43" sheet="1" objects="1" scenarios="1"/>
  <mergeCells count="158">
    <mergeCell ref="BE9:BJ47"/>
    <mergeCell ref="A10:B11"/>
    <mergeCell ref="C10:F10"/>
    <mergeCell ref="C11:F11"/>
    <mergeCell ref="AW11:BD11"/>
    <mergeCell ref="A12:B12"/>
    <mergeCell ref="C12:F14"/>
    <mergeCell ref="AW12:BB12"/>
    <mergeCell ref="BC12:BD12"/>
    <mergeCell ref="A13:B13"/>
    <mergeCell ref="BC13:BD13"/>
    <mergeCell ref="A14:B14"/>
    <mergeCell ref="AW14:BB14"/>
    <mergeCell ref="BC14:BD14"/>
    <mergeCell ref="G15:AV16"/>
    <mergeCell ref="AW15:BD15"/>
    <mergeCell ref="AW16:AX16"/>
    <mergeCell ref="AY16:AZ16"/>
    <mergeCell ref="BA16:BB16"/>
    <mergeCell ref="BC16:BD16"/>
    <mergeCell ref="A15:A16"/>
    <mergeCell ref="B15:B16"/>
    <mergeCell ref="C15:C16"/>
    <mergeCell ref="D15:D16"/>
    <mergeCell ref="N4:T4"/>
    <mergeCell ref="N5:R5"/>
    <mergeCell ref="S5:T5"/>
    <mergeCell ref="B6:B7"/>
    <mergeCell ref="N6:R6"/>
    <mergeCell ref="S6:T6"/>
    <mergeCell ref="N7:R7"/>
    <mergeCell ref="S7:T7"/>
    <mergeCell ref="AW13:BB13"/>
    <mergeCell ref="A9:B9"/>
    <mergeCell ref="C9:F9"/>
    <mergeCell ref="AW9:BD10"/>
    <mergeCell ref="E15:E16"/>
    <mergeCell ref="F15:F16"/>
    <mergeCell ref="AW19:AX19"/>
    <mergeCell ref="AY19:AZ19"/>
    <mergeCell ref="BA19:BB19"/>
    <mergeCell ref="BC19:BD19"/>
    <mergeCell ref="AW20:AX20"/>
    <mergeCell ref="AY20:AZ20"/>
    <mergeCell ref="BA20:BB20"/>
    <mergeCell ref="BC20:BD20"/>
    <mergeCell ref="AW17:AX17"/>
    <mergeCell ref="AY17:AZ17"/>
    <mergeCell ref="BA17:BB17"/>
    <mergeCell ref="BC17:BD17"/>
    <mergeCell ref="AW18:AX18"/>
    <mergeCell ref="AY18:AZ18"/>
    <mergeCell ref="BA18:BB18"/>
    <mergeCell ref="BC18:BD18"/>
    <mergeCell ref="AW21:AX21"/>
    <mergeCell ref="AY21:AZ21"/>
    <mergeCell ref="BA21:BB21"/>
    <mergeCell ref="BC21:BD21"/>
    <mergeCell ref="A22:BD22"/>
    <mergeCell ref="A23:A46"/>
    <mergeCell ref="AW23:AX23"/>
    <mergeCell ref="AY23:AZ23"/>
    <mergeCell ref="BA23:BB23"/>
    <mergeCell ref="BC23:BD23"/>
    <mergeCell ref="AW26:AX26"/>
    <mergeCell ref="AY26:AZ26"/>
    <mergeCell ref="BA26:BB26"/>
    <mergeCell ref="BC26:BD26"/>
    <mergeCell ref="AW27:AX27"/>
    <mergeCell ref="AY27:AZ27"/>
    <mergeCell ref="BA27:BB27"/>
    <mergeCell ref="BC27:BD27"/>
    <mergeCell ref="AW24:AX24"/>
    <mergeCell ref="AY24:AZ24"/>
    <mergeCell ref="BA24:BB24"/>
    <mergeCell ref="BC24:BD24"/>
    <mergeCell ref="AW25:AX25"/>
    <mergeCell ref="AY25:AZ25"/>
    <mergeCell ref="BA25:BB25"/>
    <mergeCell ref="BC25:BD25"/>
    <mergeCell ref="AW30:AX30"/>
    <mergeCell ref="AY30:AZ30"/>
    <mergeCell ref="BA30:BB30"/>
    <mergeCell ref="BC30:BD30"/>
    <mergeCell ref="AW31:AX31"/>
    <mergeCell ref="AY31:AZ31"/>
    <mergeCell ref="BA31:BB31"/>
    <mergeCell ref="BC31:BD31"/>
    <mergeCell ref="AW28:AX28"/>
    <mergeCell ref="AY28:AZ28"/>
    <mergeCell ref="BA28:BB28"/>
    <mergeCell ref="BC28:BD28"/>
    <mergeCell ref="AW29:AX29"/>
    <mergeCell ref="AY29:AZ29"/>
    <mergeCell ref="BA29:BB29"/>
    <mergeCell ref="BC29:BD29"/>
    <mergeCell ref="AW34:AX34"/>
    <mergeCell ref="AY34:AZ34"/>
    <mergeCell ref="BA34:BB34"/>
    <mergeCell ref="BC34:BD34"/>
    <mergeCell ref="AW35:AX35"/>
    <mergeCell ref="AY35:AZ35"/>
    <mergeCell ref="BA35:BB35"/>
    <mergeCell ref="BC35:BD35"/>
    <mergeCell ref="AW32:AX32"/>
    <mergeCell ref="AY32:AZ32"/>
    <mergeCell ref="BA32:BB32"/>
    <mergeCell ref="BC32:BD32"/>
    <mergeCell ref="AW33:AX33"/>
    <mergeCell ref="AY33:AZ33"/>
    <mergeCell ref="BA33:BB33"/>
    <mergeCell ref="BC33:BD33"/>
    <mergeCell ref="AW38:AX38"/>
    <mergeCell ref="AY38:AZ38"/>
    <mergeCell ref="BA38:BB38"/>
    <mergeCell ref="BC38:BD38"/>
    <mergeCell ref="AW39:AX39"/>
    <mergeCell ref="AY39:AZ39"/>
    <mergeCell ref="BA39:BB39"/>
    <mergeCell ref="BC39:BD39"/>
    <mergeCell ref="AW36:AX36"/>
    <mergeCell ref="AY36:AZ36"/>
    <mergeCell ref="BA36:BB36"/>
    <mergeCell ref="BC36:BD36"/>
    <mergeCell ref="AW37:AX37"/>
    <mergeCell ref="AY37:AZ37"/>
    <mergeCell ref="BA37:BB37"/>
    <mergeCell ref="BC37:BD37"/>
    <mergeCell ref="AW42:AX42"/>
    <mergeCell ref="AY42:AZ42"/>
    <mergeCell ref="BA42:BB42"/>
    <mergeCell ref="BC42:BD42"/>
    <mergeCell ref="AW43:AX43"/>
    <mergeCell ref="AY43:AZ43"/>
    <mergeCell ref="BA43:BB43"/>
    <mergeCell ref="BC43:BD43"/>
    <mergeCell ref="AW40:AX40"/>
    <mergeCell ref="AY40:AZ40"/>
    <mergeCell ref="BA40:BB40"/>
    <mergeCell ref="BC40:BD40"/>
    <mergeCell ref="AW41:AX41"/>
    <mergeCell ref="AY41:AZ41"/>
    <mergeCell ref="BA41:BB41"/>
    <mergeCell ref="BC41:BD41"/>
    <mergeCell ref="AW46:AX46"/>
    <mergeCell ref="AY46:AZ46"/>
    <mergeCell ref="BA46:BB46"/>
    <mergeCell ref="BC46:BD46"/>
    <mergeCell ref="A47:C47"/>
    <mergeCell ref="AW47:BD47"/>
    <mergeCell ref="AW44:AX44"/>
    <mergeCell ref="AY44:AZ44"/>
    <mergeCell ref="BA44:BB44"/>
    <mergeCell ref="BC44:BD44"/>
    <mergeCell ref="AW45:AX45"/>
    <mergeCell ref="AY45:AZ45"/>
    <mergeCell ref="BA45:BB45"/>
    <mergeCell ref="BC45:BD45"/>
  </mergeCells>
  <conditionalFormatting sqref="G14:AV14">
    <cfRule type="cellIs" dxfId="58" priority="1" stopIfTrue="1" operator="between">
      <formula>1</formula>
      <formula>4</formula>
    </cfRule>
    <cfRule type="cellIs" dxfId="57" priority="2" stopIfTrue="1" operator="equal">
      <formula>"&gt;5"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0"/>
  <sheetViews>
    <sheetView showGridLines="0" zoomScale="75" zoomScaleNormal="100" workbookViewId="0">
      <selection activeCell="B34" sqref="B34:E34"/>
    </sheetView>
  </sheetViews>
  <sheetFormatPr baseColWidth="10" defaultColWidth="2.625" defaultRowHeight="15" customHeight="1"/>
  <cols>
    <col min="1" max="10" width="2.625" style="60" customWidth="1"/>
    <col min="11" max="11" width="3" style="60" customWidth="1"/>
    <col min="12" max="12" width="2.625" style="60" customWidth="1"/>
    <col min="13" max="13" width="2.5" style="60" customWidth="1"/>
    <col min="14" max="14" width="4" style="60" customWidth="1"/>
    <col min="15" max="15" width="2.5" style="60" customWidth="1"/>
    <col min="16" max="16" width="4" style="60" customWidth="1"/>
    <col min="17" max="17" width="2.5" style="60" customWidth="1"/>
    <col min="18" max="19" width="4" style="60" customWidth="1"/>
    <col min="20" max="22" width="2.625" style="60" customWidth="1"/>
    <col min="23" max="23" width="3.625" style="60" customWidth="1"/>
    <col min="24" max="24" width="4" style="60" customWidth="1"/>
    <col min="25" max="28" width="2.625" style="60" customWidth="1"/>
    <col min="29" max="29" width="4" style="60" customWidth="1"/>
    <col min="30" max="16384" width="2.625" style="60"/>
  </cols>
  <sheetData>
    <row r="1" spans="1:60" s="64" customFormat="1" ht="9.75" customHeight="1">
      <c r="A1" s="66"/>
      <c r="B1" s="66"/>
      <c r="C1" s="66"/>
      <c r="D1" s="66"/>
      <c r="E1" s="66"/>
      <c r="F1" s="66"/>
      <c r="G1" s="66"/>
      <c r="H1" s="66"/>
      <c r="I1" s="66"/>
      <c r="J1" s="67"/>
      <c r="K1" s="66"/>
      <c r="AE1" s="68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</row>
    <row r="2" spans="1:60" s="64" customFormat="1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6" t="s">
        <v>74</v>
      </c>
      <c r="X2" s="70"/>
      <c r="Z2" s="70"/>
      <c r="AA2" s="70"/>
      <c r="AB2" s="70"/>
      <c r="AC2" s="70"/>
      <c r="AD2" s="70"/>
      <c r="AE2" s="70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0" s="64" customFormat="1" ht="12.75" customHeight="1">
      <c r="A3" s="66"/>
      <c r="B3" s="66"/>
      <c r="C3" s="66"/>
      <c r="D3" s="66"/>
      <c r="E3" s="66"/>
      <c r="F3" s="66"/>
      <c r="G3" s="66"/>
      <c r="H3" s="66"/>
      <c r="I3" s="66"/>
      <c r="J3" s="67"/>
      <c r="K3" s="66"/>
      <c r="V3" s="94" t="s">
        <v>82</v>
      </c>
      <c r="W3" s="71"/>
      <c r="X3" s="71"/>
      <c r="Y3" s="71"/>
      <c r="Z3" s="71"/>
      <c r="AA3" s="71"/>
      <c r="AB3" s="71"/>
      <c r="AC3" s="71"/>
      <c r="AD3" s="71"/>
      <c r="AE3" s="71"/>
    </row>
    <row r="4" spans="1:60" s="64" customFormat="1" ht="12.75" customHeight="1">
      <c r="A4" s="66"/>
      <c r="B4" s="66"/>
      <c r="C4" s="66"/>
      <c r="D4" s="66"/>
      <c r="E4" s="66"/>
      <c r="F4" s="66"/>
      <c r="G4" s="66"/>
      <c r="H4" s="66"/>
      <c r="I4" s="66"/>
      <c r="J4" s="67"/>
      <c r="K4" s="66"/>
      <c r="V4" s="61" t="s">
        <v>107</v>
      </c>
      <c r="X4" s="479">
        <f ca="1">TODAY()</f>
        <v>41617</v>
      </c>
      <c r="Y4" s="479"/>
      <c r="Z4" s="479"/>
      <c r="AA4" s="479"/>
      <c r="AB4" s="479"/>
      <c r="AC4" s="479"/>
      <c r="AD4" s="479"/>
    </row>
    <row r="5" spans="1:60" s="64" customFormat="1" ht="9.75" customHeight="1">
      <c r="A5" s="66"/>
      <c r="B5" s="66"/>
      <c r="C5" s="66"/>
      <c r="D5" s="66"/>
      <c r="E5" s="66"/>
      <c r="F5" s="66"/>
      <c r="G5" s="66"/>
      <c r="H5" s="66"/>
      <c r="I5" s="66"/>
      <c r="J5" s="67"/>
      <c r="K5" s="66"/>
    </row>
    <row r="6" spans="1:60" s="64" customFormat="1" ht="6.75" customHeight="1">
      <c r="A6" s="66"/>
      <c r="B6" s="66"/>
      <c r="C6" s="66"/>
      <c r="D6" s="66"/>
      <c r="E6" s="66"/>
      <c r="F6" s="66"/>
      <c r="G6" s="66"/>
      <c r="H6" s="66"/>
      <c r="I6" s="66"/>
      <c r="J6" s="67"/>
      <c r="K6" s="66"/>
    </row>
    <row r="7" spans="1:60" s="64" customFormat="1" ht="9.75" customHeight="1">
      <c r="A7" s="71"/>
      <c r="B7" s="71"/>
      <c r="C7" s="71"/>
      <c r="D7" s="71"/>
      <c r="E7" s="71"/>
      <c r="F7" s="71"/>
      <c r="G7" s="71"/>
      <c r="H7" s="71"/>
      <c r="I7" s="71"/>
      <c r="J7" s="95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60" s="64" customFormat="1" ht="9.75" customHeight="1">
      <c r="A8" s="66"/>
      <c r="B8" s="66"/>
      <c r="C8" s="66"/>
      <c r="D8" s="66"/>
      <c r="E8" s="66"/>
      <c r="F8" s="66"/>
      <c r="G8" s="66"/>
      <c r="H8" s="66"/>
      <c r="I8" s="66"/>
      <c r="J8" s="67"/>
      <c r="K8" s="66"/>
      <c r="AF8" s="69"/>
      <c r="AG8" s="69"/>
      <c r="AH8" s="69"/>
      <c r="AI8" s="69"/>
      <c r="AJ8" s="69"/>
      <c r="AK8" s="69"/>
      <c r="AL8" s="69"/>
      <c r="AM8" s="69"/>
      <c r="AP8" s="69"/>
      <c r="AQ8" s="69"/>
      <c r="AR8" s="69"/>
      <c r="AS8" s="69"/>
      <c r="AT8" s="69"/>
      <c r="AU8" s="69"/>
      <c r="AV8" s="69"/>
      <c r="AW8" s="69"/>
    </row>
    <row r="9" spans="1:60" s="104" customFormat="1" ht="18">
      <c r="A9" s="101" t="s">
        <v>82</v>
      </c>
      <c r="B9" s="101"/>
      <c r="C9" s="101"/>
      <c r="D9" s="101"/>
      <c r="E9" s="101"/>
      <c r="F9" s="101"/>
      <c r="G9" s="101"/>
      <c r="H9" s="101"/>
      <c r="I9" s="102"/>
      <c r="J9" s="103"/>
      <c r="K9" s="102"/>
      <c r="AF9" s="105"/>
      <c r="AG9" s="105"/>
      <c r="AH9" s="105"/>
      <c r="AI9" s="105"/>
      <c r="AJ9" s="105"/>
      <c r="AK9" s="105"/>
      <c r="AL9" s="105"/>
      <c r="AM9" s="105"/>
      <c r="AP9" s="105"/>
      <c r="AQ9" s="105"/>
      <c r="AR9" s="105"/>
      <c r="AS9" s="105"/>
      <c r="AT9" s="105"/>
      <c r="AU9" s="105"/>
      <c r="AV9" s="105"/>
      <c r="AW9" s="105"/>
    </row>
    <row r="10" spans="1:60" s="64" customFormat="1" ht="12.75" customHeight="1">
      <c r="A10" s="66"/>
      <c r="B10" s="66"/>
      <c r="C10" s="67"/>
      <c r="D10" s="66"/>
      <c r="E10" s="66"/>
      <c r="P10" s="69"/>
      <c r="Q10" s="69"/>
      <c r="R10" s="69"/>
      <c r="S10" s="69"/>
      <c r="T10" s="69"/>
      <c r="U10" s="69"/>
      <c r="V10" s="69"/>
      <c r="W10" s="69"/>
    </row>
    <row r="11" spans="1:60" s="64" customFormat="1" ht="12.75" customHeight="1">
      <c r="A11" s="62" t="s">
        <v>86</v>
      </c>
      <c r="B11" s="62"/>
      <c r="C11" s="62"/>
      <c r="D11" s="62"/>
      <c r="E11" s="62"/>
      <c r="F11" s="62"/>
      <c r="G11" s="62"/>
      <c r="H11" s="62"/>
      <c r="I11" s="66"/>
      <c r="J11" s="67"/>
      <c r="M11" s="493" t="str">
        <f>IF(Titelblatt!K7&lt;&gt;"",Titelblatt!K7,"")</f>
        <v>SSV</v>
      </c>
      <c r="N11" s="493"/>
      <c r="O11" s="493"/>
      <c r="P11" s="493"/>
      <c r="Q11" s="493"/>
      <c r="R11" s="493"/>
      <c r="S11" s="493"/>
      <c r="T11" s="493"/>
      <c r="X11" s="62" t="s">
        <v>87</v>
      </c>
      <c r="Y11" s="73"/>
      <c r="Z11" s="73"/>
      <c r="AB11" s="494">
        <f>IF(Titelblatt!K12&lt;&gt;"",Titelblatt!K12,"")</f>
        <v>491090</v>
      </c>
      <c r="AC11" s="494"/>
      <c r="AD11" s="494"/>
      <c r="AE11" s="494"/>
    </row>
    <row r="12" spans="1:60" s="64" customFormat="1" ht="5.25" customHeight="1">
      <c r="J12" s="72"/>
      <c r="K12" s="74"/>
      <c r="L12" s="72"/>
    </row>
    <row r="13" spans="1:60" s="64" customFormat="1" ht="9.75" customHeight="1">
      <c r="A13" s="503" t="s">
        <v>88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4" t="str">
        <f>IF(Titelblatt!K8&lt;&gt;"",Titelblatt!K8,"")</f>
        <v>Sportschiessen</v>
      </c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</row>
    <row r="14" spans="1:60" s="64" customFormat="1" ht="5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60" s="8" customFormat="1" ht="9.75" customHeight="1">
      <c r="A15" s="503" t="s">
        <v>165</v>
      </c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5" t="str">
        <f>IF(Titelblatt!K9&lt;&gt;"",Titelblatt!K9,"")</f>
        <v>Kader TGSV</v>
      </c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</row>
    <row r="16" spans="1:60" s="8" customFormat="1" ht="5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1"/>
    </row>
    <row r="17" spans="1:31" s="64" customFormat="1" ht="9.75" customHeight="1">
      <c r="A17" s="503" t="s">
        <v>89</v>
      </c>
      <c r="B17" s="503"/>
      <c r="C17" s="503"/>
      <c r="D17" s="503"/>
      <c r="E17" s="503"/>
      <c r="F17" s="503"/>
      <c r="G17" s="503"/>
      <c r="H17" s="503"/>
      <c r="I17" s="503"/>
      <c r="J17" s="503" t="s">
        <v>90</v>
      </c>
      <c r="K17" s="503"/>
      <c r="L17" s="503"/>
      <c r="M17" s="75" t="s">
        <v>90</v>
      </c>
      <c r="N17" s="269">
        <f>IF('1'!S6&lt;&gt;"",'1'!S6,"")</f>
        <v>1</v>
      </c>
      <c r="O17" s="269">
        <f>IF('1'!S7&lt;&gt;"",'1'!S7,"")</f>
        <v>10</v>
      </c>
      <c r="P17" s="506">
        <f>IF(Titelblatt!K6&lt;&gt;"",Titelblatt!K6,"")</f>
        <v>2013</v>
      </c>
      <c r="Q17" s="506"/>
      <c r="R17" s="63" t="s">
        <v>91</v>
      </c>
      <c r="S17" s="269">
        <f>IF(N17="","",IF(T17=2,28,IF(OR(T17=1,U17=3,T17=5,T17=7,T17=8,T17=10,T17=12),31,30)))</f>
        <v>30</v>
      </c>
      <c r="T17" s="269">
        <f>IF(O17="","",IF(O17=1,12,O17-1))</f>
        <v>9</v>
      </c>
      <c r="U17" s="506">
        <f>IF(P17="","",IF(T17&lt;&gt;12,P17+1,P17))</f>
        <v>2014</v>
      </c>
      <c r="V17" s="506"/>
      <c r="W17" s="65"/>
      <c r="X17" s="65"/>
    </row>
    <row r="18" spans="1:31" s="64" customFormat="1" ht="5.25" customHeight="1">
      <c r="D18" s="66"/>
      <c r="E18" s="66"/>
      <c r="P18" s="69"/>
      <c r="Q18" s="69"/>
      <c r="R18" s="69"/>
      <c r="S18" s="69"/>
      <c r="T18" s="69"/>
      <c r="U18" s="69"/>
      <c r="V18" s="69"/>
      <c r="W18" s="69"/>
    </row>
    <row r="19" spans="1:31" s="64" customFormat="1" ht="9.75" customHeight="1">
      <c r="A19" s="503" t="s">
        <v>100</v>
      </c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7" t="str">
        <f>IF(MAX(L47:L94)&gt;3,0,IF(S95="","",AVERAGE(S47:T94)))</f>
        <v/>
      </c>
      <c r="N19" s="508"/>
    </row>
    <row r="20" spans="1:31" s="64" customFormat="1" ht="5.25" customHeight="1">
      <c r="O20" s="8"/>
      <c r="P20" s="69"/>
      <c r="Q20" s="69"/>
      <c r="R20" s="69"/>
      <c r="S20" s="69"/>
      <c r="T20" s="69"/>
      <c r="U20" s="69"/>
      <c r="V20" s="69"/>
      <c r="W20" s="69"/>
      <c r="X20" s="8"/>
      <c r="Y20" s="8"/>
      <c r="Z20" s="8"/>
      <c r="AA20" s="8"/>
      <c r="AB20" s="8"/>
      <c r="AC20" s="8"/>
      <c r="AD20" s="8"/>
      <c r="AE20" s="8"/>
    </row>
    <row r="21" spans="1:31" s="64" customFormat="1" ht="9.75" customHeight="1">
      <c r="A21" s="503" t="s">
        <v>101</v>
      </c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77" t="s">
        <v>102</v>
      </c>
      <c r="N21" s="270" t="str">
        <f>IF(MAX(L47:L94)&gt;3,0,IF(AND('1'!E79&gt;2,'1'!E79&lt;8,('12'!BB12)/5&gt;='12'!AV81),"x",IF(AND('1'!E79&gt;=8,('12'!BB12)/5&lt;='12'!AV82),"x","")))</f>
        <v/>
      </c>
      <c r="O21" s="60"/>
      <c r="P21" s="60"/>
      <c r="Q21" s="60"/>
      <c r="R21" s="78" t="s">
        <v>103</v>
      </c>
      <c r="S21" s="270" t="str">
        <f>IF(MAX(L47:L94)&gt;3,0,IF(AND('1'!E79&gt;=8,('12'!BB12)/5&gt;='12'!AV82),"x",""))</f>
        <v/>
      </c>
      <c r="T21" s="69"/>
      <c r="U21" s="69"/>
      <c r="V21" s="69"/>
      <c r="W21" s="69"/>
      <c r="X21" s="72"/>
      <c r="Y21" s="72"/>
      <c r="Z21" s="8"/>
      <c r="AA21" s="8"/>
      <c r="AB21" s="8"/>
      <c r="AC21" s="8"/>
      <c r="AD21" s="8"/>
      <c r="AE21" s="8"/>
    </row>
    <row r="22" spans="1:31" s="64" customFormat="1" ht="5.25" customHeight="1"/>
    <row r="23" spans="1:31" s="64" customFormat="1" ht="9.75" customHeight="1">
      <c r="A23" s="503" t="s">
        <v>148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77" t="s">
        <v>0</v>
      </c>
      <c r="N23" s="270" t="str">
        <f>IF('1'!E79=0,"",IF(MAX(L47:L94)&gt;3,0,SUM(U47:U94)))</f>
        <v/>
      </c>
      <c r="P23" s="69"/>
      <c r="Q23" s="69"/>
      <c r="R23" s="79" t="s">
        <v>1</v>
      </c>
      <c r="S23" s="270" t="str">
        <f>IF('1'!E79=0,"",IF(MAX(L47:L94)&gt;3,0,SUM(V47:V94)))</f>
        <v/>
      </c>
      <c r="T23" s="69"/>
      <c r="U23" s="69"/>
      <c r="V23" s="69"/>
      <c r="W23" s="69"/>
    </row>
    <row r="24" spans="1:31" s="64" customFormat="1" ht="5.25" customHeight="1">
      <c r="P24" s="69"/>
      <c r="Q24" s="69"/>
      <c r="R24" s="69"/>
      <c r="S24" s="69"/>
      <c r="T24" s="69"/>
      <c r="U24" s="69"/>
      <c r="V24" s="69"/>
      <c r="W24" s="69"/>
    </row>
    <row r="25" spans="1:31" s="64" customFormat="1" ht="9.75" customHeight="1">
      <c r="A25" s="503" t="s">
        <v>76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78">
        <v>1</v>
      </c>
      <c r="N25" s="270" t="str">
        <f>IF(MAX(L47:L94)&gt;3,0,IF(B47="","",SUM(W47:W94)))</f>
        <v/>
      </c>
      <c r="P25" s="69"/>
      <c r="Q25" s="69"/>
      <c r="R25" s="79">
        <v>2</v>
      </c>
      <c r="S25" s="270" t="str">
        <f>IF(B47="","",COUNTIF($L$47:$L$94,2))</f>
        <v/>
      </c>
      <c r="T25" s="69"/>
      <c r="U25" s="69"/>
      <c r="V25" s="69"/>
      <c r="W25" s="79">
        <v>3</v>
      </c>
      <c r="X25" s="270" t="str">
        <f>IF(B47="","",COUNTIF($L$47:$L$94,3))</f>
        <v/>
      </c>
      <c r="AB25" s="78" t="s">
        <v>21</v>
      </c>
      <c r="AC25" s="270" t="str">
        <f>IF(AND(N25="",S25="",X25=""),"",N25+S25+X25)</f>
        <v/>
      </c>
    </row>
    <row r="26" spans="1:31" s="64" customFormat="1" ht="5.25" customHeight="1"/>
    <row r="27" spans="1:31" s="64" customFormat="1" ht="11.25" customHeight="1">
      <c r="A27" s="482" t="s">
        <v>51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97" t="str">
        <f>IF('12'!BB12&gt;0,'12'!BB12,"")</f>
        <v/>
      </c>
      <c r="T27" s="498"/>
      <c r="U27" s="69"/>
      <c r="V27" s="69"/>
      <c r="W27" s="69" t="s">
        <v>161</v>
      </c>
      <c r="X27" s="270">
        <f>SUM('1'!AW82,'2'!AV82,'3'!AV82,'4'!AV82,'5'!AV82,'6'!AV82,'7'!AV82,'8'!AV82,'9'!AV82,'10'!AV82,'11'!AV82,'12'!AV82)</f>
        <v>0</v>
      </c>
      <c r="Y27" s="80"/>
      <c r="Z27" s="80"/>
      <c r="AA27" s="80"/>
    </row>
    <row r="28" spans="1:31" s="64" customFormat="1" ht="11.25" customHeight="1">
      <c r="A28" s="483" t="s">
        <v>12</v>
      </c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99" t="str">
        <f>IF('12'!BB13&gt;0,'12'!BB13,"")</f>
        <v/>
      </c>
      <c r="T28" s="500"/>
      <c r="U28" s="69"/>
      <c r="V28" s="69"/>
      <c r="W28" s="69"/>
      <c r="X28" s="80"/>
      <c r="Y28" s="80"/>
      <c r="Z28" s="80"/>
      <c r="AA28" s="80"/>
    </row>
    <row r="29" spans="1:31" s="64" customFormat="1" ht="11.25" customHeight="1">
      <c r="A29" s="483" t="s">
        <v>83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99" t="str">
        <f>IF('12'!BB14&gt;0,'12'!BB14,"")</f>
        <v/>
      </c>
      <c r="T29" s="500"/>
      <c r="U29" s="69"/>
      <c r="V29" s="69"/>
      <c r="W29" s="69" t="s">
        <v>162</v>
      </c>
      <c r="X29" s="270">
        <f>SUM('1'!AX82,'2'!AW82,'3'!AW82,'4'!AW82,'5'!AW82,'6'!AW82,'7'!AW82,'8'!AW82,'9'!AW82,'10'!AW82,'11'!AW82,'12'!AW82)</f>
        <v>0</v>
      </c>
      <c r="Y29" s="80"/>
      <c r="Z29" s="80"/>
      <c r="AA29" s="80"/>
    </row>
    <row r="30" spans="1:31" s="64" customFormat="1" ht="11.25" customHeight="1">
      <c r="A30" s="483" t="s">
        <v>21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99" t="str">
        <f>IF(AND(S27="",S28="",S29=""),"",SUM(S27:T29))</f>
        <v/>
      </c>
      <c r="T30" s="500"/>
      <c r="W30" s="80"/>
      <c r="X30" s="80"/>
      <c r="Y30" s="80"/>
      <c r="Z30" s="80"/>
      <c r="AA30" s="80"/>
    </row>
    <row r="31" spans="1:31" s="64" customFormat="1" ht="9.75" customHeight="1">
      <c r="A31" s="486" t="s">
        <v>61</v>
      </c>
      <c r="B31" s="484" t="s">
        <v>120</v>
      </c>
      <c r="C31" s="485"/>
      <c r="D31" s="485"/>
      <c r="E31" s="486"/>
      <c r="F31" s="484" t="s">
        <v>121</v>
      </c>
      <c r="G31" s="485"/>
      <c r="H31" s="485"/>
      <c r="I31" s="486"/>
      <c r="J31" s="509" t="s">
        <v>3</v>
      </c>
      <c r="K31" s="509" t="s">
        <v>139</v>
      </c>
      <c r="L31" s="514" t="s">
        <v>65</v>
      </c>
      <c r="M31" s="424" t="s">
        <v>40</v>
      </c>
      <c r="N31" s="424"/>
      <c r="O31" s="424"/>
      <c r="P31" s="424"/>
      <c r="Q31" s="424"/>
      <c r="R31" s="424"/>
      <c r="S31" s="424"/>
      <c r="T31" s="424"/>
      <c r="V31" s="80"/>
      <c r="W31" s="69" t="s">
        <v>163</v>
      </c>
      <c r="X31" s="270">
        <f>SUM('1'!AY82,'2'!AX82,'3'!AX82,'4'!AX82,'5'!AX82,'6'!AX82,'7'!AX82,'8'!AX82,'9'!AX82,'10'!AX82,'11'!AX82,'12'!AX82)</f>
        <v>0</v>
      </c>
      <c r="Y31" s="80"/>
      <c r="Z31" s="80"/>
      <c r="AA31" s="80"/>
      <c r="AB31" s="80"/>
      <c r="AC31" s="80"/>
    </row>
    <row r="32" spans="1:31" s="64" customFormat="1" ht="9.75" customHeight="1">
      <c r="A32" s="486"/>
      <c r="B32" s="484"/>
      <c r="C32" s="485"/>
      <c r="D32" s="485"/>
      <c r="E32" s="486"/>
      <c r="F32" s="484"/>
      <c r="G32" s="485"/>
      <c r="H32" s="485"/>
      <c r="I32" s="486"/>
      <c r="J32" s="509"/>
      <c r="K32" s="509"/>
      <c r="L32" s="515"/>
      <c r="M32" s="415" t="s">
        <v>10</v>
      </c>
      <c r="N32" s="415"/>
      <c r="O32" s="495" t="s">
        <v>64</v>
      </c>
      <c r="P32" s="496"/>
      <c r="Q32" s="415" t="s">
        <v>84</v>
      </c>
      <c r="R32" s="415"/>
      <c r="S32" s="501" t="s">
        <v>21</v>
      </c>
      <c r="T32" s="502"/>
      <c r="V32" s="80"/>
      <c r="W32" s="80"/>
      <c r="X32" s="80"/>
      <c r="Y32" s="80"/>
      <c r="Z32" s="80"/>
      <c r="AA32" s="80"/>
      <c r="AB32" s="80"/>
      <c r="AC32" s="80"/>
    </row>
    <row r="33" spans="1:29" s="64" customFormat="1" ht="9.75" customHeight="1">
      <c r="A33" s="271">
        <f>IF('1'!A17="","",'1'!A17)</f>
        <v>1</v>
      </c>
      <c r="B33" s="487" t="str">
        <f>IF('1'!B17&lt;&gt;"",'1'!B17,"")</f>
        <v/>
      </c>
      <c r="C33" s="488"/>
      <c r="D33" s="488"/>
      <c r="E33" s="489"/>
      <c r="F33" s="487" t="str">
        <f>IF('1'!C17&lt;&gt;"",'1'!C17,"")</f>
        <v/>
      </c>
      <c r="G33" s="488"/>
      <c r="H33" s="488"/>
      <c r="I33" s="489"/>
      <c r="J33" s="272" t="str">
        <f>IF('1'!D17&lt;&gt;"",'1'!D17,"")</f>
        <v/>
      </c>
      <c r="K33" s="272" t="str">
        <f>IF('1'!E17&lt;&gt;"",'1'!E17,"")</f>
        <v/>
      </c>
      <c r="L33" s="272" t="str">
        <f>IF('1'!F17&lt;&gt;"",'1'!F17,"")</f>
        <v/>
      </c>
      <c r="M33" s="510" t="str">
        <f>IF('12'!AV17&gt;0,'12'!AV17,"")</f>
        <v/>
      </c>
      <c r="N33" s="511"/>
      <c r="O33" s="511" t="str">
        <f>IF('12'!AX17&gt;0,'12'!AX17,"")</f>
        <v/>
      </c>
      <c r="P33" s="511"/>
      <c r="Q33" s="511" t="str">
        <f>IF('12'!AZ17&gt;0,'12'!AZ17,"")</f>
        <v/>
      </c>
      <c r="R33" s="512"/>
      <c r="S33" s="344" t="str">
        <f>IF(B33="","",SUM(M33:R33))</f>
        <v/>
      </c>
      <c r="T33" s="345"/>
      <c r="V33" s="69" t="s">
        <v>164</v>
      </c>
      <c r="X33" s="270">
        <f>SUM('1'!AZ82,'2'!AY82,'3'!AY82,'4'!AY82,'5'!AY82,'6'!AY82,'7'!AY82,'8'!AY82,'9'!AY82,'10'!AY82,'11'!AY82,'12'!AY82)</f>
        <v>0</v>
      </c>
      <c r="Y33" s="80"/>
      <c r="Z33" s="80"/>
      <c r="AA33" s="80"/>
      <c r="AB33" s="80"/>
      <c r="AC33" s="80"/>
    </row>
    <row r="34" spans="1:29" s="64" customFormat="1" ht="9.75" customHeight="1">
      <c r="A34" s="273">
        <f>IF('1'!A18="","",'1'!A18)</f>
        <v>2</v>
      </c>
      <c r="B34" s="470" t="str">
        <f>IF('1'!B18&lt;&gt;"",'1'!B18,"")</f>
        <v/>
      </c>
      <c r="C34" s="471"/>
      <c r="D34" s="471"/>
      <c r="E34" s="472"/>
      <c r="F34" s="470" t="str">
        <f>IF('1'!C18&lt;&gt;"",'1'!C18,"")</f>
        <v/>
      </c>
      <c r="G34" s="471"/>
      <c r="H34" s="471"/>
      <c r="I34" s="472"/>
      <c r="J34" s="274" t="str">
        <f>IF('1'!D18&lt;&gt;"",'1'!D18,"")</f>
        <v/>
      </c>
      <c r="K34" s="274" t="str">
        <f>IF('1'!E18&lt;&gt;"",'1'!E18,"")</f>
        <v/>
      </c>
      <c r="L34" s="274" t="str">
        <f>IF('1'!F18&lt;&gt;"",'1'!F18,"")</f>
        <v/>
      </c>
      <c r="M34" s="473" t="str">
        <f>IF('12'!AV18&gt;0,'12'!AV18,"")</f>
        <v/>
      </c>
      <c r="N34" s="474"/>
      <c r="O34" s="474" t="str">
        <f>IF('12'!AX18&gt;0,'12'!AX18,"")</f>
        <v/>
      </c>
      <c r="P34" s="474"/>
      <c r="Q34" s="474" t="str">
        <f>IF('12'!AZ18&gt;0,'12'!AZ18,"")</f>
        <v/>
      </c>
      <c r="R34" s="475"/>
      <c r="S34" s="344" t="str">
        <f>IF(B34="","",SUM(M34:R34))</f>
        <v/>
      </c>
      <c r="T34" s="345"/>
    </row>
    <row r="35" spans="1:29" s="64" customFormat="1" ht="9.75" customHeight="1">
      <c r="A35" s="273" t="str">
        <f>IF('1'!A19="","",'1'!A19)</f>
        <v/>
      </c>
      <c r="B35" s="470" t="str">
        <f>IF('1'!B19&lt;&gt;"",'1'!B19,"")</f>
        <v/>
      </c>
      <c r="C35" s="471"/>
      <c r="D35" s="471"/>
      <c r="E35" s="472"/>
      <c r="F35" s="470" t="str">
        <f>IF('1'!C19&lt;&gt;"",'1'!C19,"")</f>
        <v/>
      </c>
      <c r="G35" s="471"/>
      <c r="H35" s="471"/>
      <c r="I35" s="472"/>
      <c r="J35" s="274" t="str">
        <f>IF('1'!D19&lt;&gt;"",'1'!D19,"")</f>
        <v/>
      </c>
      <c r="K35" s="274" t="str">
        <f>IF('1'!E19&lt;&gt;"",'1'!E19,"")</f>
        <v/>
      </c>
      <c r="L35" s="274" t="str">
        <f>IF('1'!F19&lt;&gt;"",'1'!F19,"")</f>
        <v/>
      </c>
      <c r="M35" s="473" t="str">
        <f>IF('12'!AV19&gt;0,'12'!AV19,"")</f>
        <v/>
      </c>
      <c r="N35" s="474"/>
      <c r="O35" s="474" t="str">
        <f>IF('12'!AX19&gt;0,'12'!AX19,"")</f>
        <v/>
      </c>
      <c r="P35" s="474"/>
      <c r="Q35" s="474" t="str">
        <f>IF('12'!AZ19&gt;0,'12'!AZ19,"")</f>
        <v/>
      </c>
      <c r="R35" s="475"/>
      <c r="S35" s="344" t="str">
        <f>IF(B35="","",SUM(M35:R35))</f>
        <v/>
      </c>
      <c r="T35" s="345"/>
    </row>
    <row r="36" spans="1:29" s="64" customFormat="1" ht="9.75" customHeight="1">
      <c r="A36" s="273" t="str">
        <f>IF('1'!A20="","",'1'!A20)</f>
        <v/>
      </c>
      <c r="B36" s="470" t="str">
        <f>IF('1'!B20&lt;&gt;"",'1'!B20,"")</f>
        <v/>
      </c>
      <c r="C36" s="471"/>
      <c r="D36" s="471"/>
      <c r="E36" s="472"/>
      <c r="F36" s="470" t="str">
        <f>IF('1'!C20&lt;&gt;"",'1'!C20,"")</f>
        <v/>
      </c>
      <c r="G36" s="471"/>
      <c r="H36" s="471"/>
      <c r="I36" s="472"/>
      <c r="J36" s="274" t="str">
        <f>IF('1'!D20&lt;&gt;"",'1'!D20,"")</f>
        <v/>
      </c>
      <c r="K36" s="274" t="str">
        <f>IF('1'!E20&lt;&gt;"",'1'!E20,"")</f>
        <v/>
      </c>
      <c r="L36" s="274" t="str">
        <f>IF('1'!F20&lt;&gt;"",'1'!F20,"")</f>
        <v/>
      </c>
      <c r="M36" s="473" t="str">
        <f>IF('12'!AV20&gt;0,'12'!AV20,"")</f>
        <v/>
      </c>
      <c r="N36" s="474"/>
      <c r="O36" s="474" t="str">
        <f>IF('12'!AX20&gt;0,'12'!AX20,"")</f>
        <v/>
      </c>
      <c r="P36" s="474"/>
      <c r="Q36" s="474" t="str">
        <f>IF('12'!AZ20&gt;0,'12'!AZ20,"")</f>
        <v/>
      </c>
      <c r="R36" s="475"/>
      <c r="S36" s="344" t="str">
        <f t="shared" ref="S36:S45" si="0">IF(B36="","",SUM(M36:R36))</f>
        <v/>
      </c>
      <c r="T36" s="345"/>
    </row>
    <row r="37" spans="1:29" s="64" customFormat="1" ht="9.75" customHeight="1">
      <c r="A37" s="273" t="str">
        <f>IF('1'!A21="","",'1'!A21)</f>
        <v/>
      </c>
      <c r="B37" s="470" t="str">
        <f>IF('1'!B21&lt;&gt;"",'1'!B21,"")</f>
        <v/>
      </c>
      <c r="C37" s="471"/>
      <c r="D37" s="471"/>
      <c r="E37" s="472"/>
      <c r="F37" s="470" t="str">
        <f>IF('1'!C21&lt;&gt;"",'1'!C21,"")</f>
        <v/>
      </c>
      <c r="G37" s="471"/>
      <c r="H37" s="471"/>
      <c r="I37" s="472"/>
      <c r="J37" s="274" t="str">
        <f>IF('1'!D21&lt;&gt;"",'1'!D21,"")</f>
        <v/>
      </c>
      <c r="K37" s="274" t="str">
        <f>IF('1'!E21&lt;&gt;"",'1'!E21,"")</f>
        <v/>
      </c>
      <c r="L37" s="274" t="str">
        <f>IF('1'!F21&lt;&gt;"",'1'!F21,"")</f>
        <v/>
      </c>
      <c r="M37" s="473" t="str">
        <f>IF('12'!AV21&gt;0,'12'!AV21,"")</f>
        <v/>
      </c>
      <c r="N37" s="474"/>
      <c r="O37" s="474" t="str">
        <f>IF('12'!AX21&gt;0,'12'!AX21,"")</f>
        <v/>
      </c>
      <c r="P37" s="474"/>
      <c r="Q37" s="474" t="str">
        <f>IF('12'!AZ21&gt;0,'12'!AZ21,"")</f>
        <v/>
      </c>
      <c r="R37" s="475"/>
      <c r="S37" s="344" t="str">
        <f t="shared" si="0"/>
        <v/>
      </c>
      <c r="T37" s="345"/>
    </row>
    <row r="38" spans="1:29" s="64" customFormat="1" ht="9.75" customHeight="1">
      <c r="A38" s="273" t="str">
        <f>IF('1'!A22="","",'1'!A22)</f>
        <v/>
      </c>
      <c r="B38" s="470" t="str">
        <f>IF('1'!B22&lt;&gt;"",'1'!B22,"")</f>
        <v/>
      </c>
      <c r="C38" s="471"/>
      <c r="D38" s="471"/>
      <c r="E38" s="472"/>
      <c r="F38" s="470" t="str">
        <f>IF('1'!C22&lt;&gt;"",'1'!C22,"")</f>
        <v/>
      </c>
      <c r="G38" s="471"/>
      <c r="H38" s="471"/>
      <c r="I38" s="472"/>
      <c r="J38" s="274" t="str">
        <f>IF('1'!D22&lt;&gt;"",'1'!D22,"")</f>
        <v/>
      </c>
      <c r="K38" s="274" t="str">
        <f>IF('1'!E22&lt;&gt;"",'1'!E22,"")</f>
        <v/>
      </c>
      <c r="L38" s="274" t="str">
        <f>IF('1'!F22&lt;&gt;"",'1'!F22,"")</f>
        <v/>
      </c>
      <c r="M38" s="473" t="str">
        <f>IF('12'!AV22&gt;0,'12'!AV22,"")</f>
        <v/>
      </c>
      <c r="N38" s="474"/>
      <c r="O38" s="474" t="str">
        <f>IF('12'!AX22&gt;0,'12'!AX22,"")</f>
        <v/>
      </c>
      <c r="P38" s="474"/>
      <c r="Q38" s="474" t="str">
        <f>IF('12'!AZ22&gt;0,'12'!AZ22,"")</f>
        <v/>
      </c>
      <c r="R38" s="475"/>
      <c r="S38" s="344" t="str">
        <f t="shared" si="0"/>
        <v/>
      </c>
      <c r="T38" s="345"/>
    </row>
    <row r="39" spans="1:29" s="64" customFormat="1" ht="9.75" customHeight="1">
      <c r="A39" s="273" t="str">
        <f>IF('1'!A23="","",'1'!A23)</f>
        <v/>
      </c>
      <c r="B39" s="470" t="str">
        <f>IF('1'!B23&lt;&gt;"",'1'!B23,"")</f>
        <v/>
      </c>
      <c r="C39" s="471"/>
      <c r="D39" s="471"/>
      <c r="E39" s="472"/>
      <c r="F39" s="470" t="str">
        <f>IF('1'!C23&lt;&gt;"",'1'!C23,"")</f>
        <v/>
      </c>
      <c r="G39" s="471"/>
      <c r="H39" s="471"/>
      <c r="I39" s="472"/>
      <c r="J39" s="274" t="str">
        <f>IF('1'!D23&lt;&gt;"",'1'!D23,"")</f>
        <v/>
      </c>
      <c r="K39" s="274" t="str">
        <f>IF('1'!E23&lt;&gt;"",'1'!E23,"")</f>
        <v/>
      </c>
      <c r="L39" s="274" t="str">
        <f>IF('1'!F23&lt;&gt;"",'1'!F23,"")</f>
        <v/>
      </c>
      <c r="M39" s="473" t="str">
        <f>IF('12'!AV23&gt;0,'12'!AV23,"")</f>
        <v/>
      </c>
      <c r="N39" s="474"/>
      <c r="O39" s="474" t="str">
        <f>IF('12'!AX23&gt;0,'12'!AX23,"")</f>
        <v/>
      </c>
      <c r="P39" s="474"/>
      <c r="Q39" s="474" t="str">
        <f>IF('12'!AZ23&gt;0,'12'!AZ23,"")</f>
        <v/>
      </c>
      <c r="R39" s="475"/>
      <c r="S39" s="344" t="str">
        <f t="shared" si="0"/>
        <v/>
      </c>
      <c r="T39" s="345"/>
    </row>
    <row r="40" spans="1:29" s="64" customFormat="1" ht="9.75" customHeight="1">
      <c r="A40" s="273" t="str">
        <f>IF('1'!A24="","",'1'!A24)</f>
        <v/>
      </c>
      <c r="B40" s="470" t="str">
        <f>IF('1'!B24&lt;&gt;"",'1'!B24,"")</f>
        <v/>
      </c>
      <c r="C40" s="471"/>
      <c r="D40" s="471"/>
      <c r="E40" s="472"/>
      <c r="F40" s="470" t="str">
        <f>IF('1'!C24&lt;&gt;"",'1'!C24,"")</f>
        <v/>
      </c>
      <c r="G40" s="471"/>
      <c r="H40" s="471"/>
      <c r="I40" s="472"/>
      <c r="J40" s="274" t="str">
        <f>IF('1'!D24&lt;&gt;"",'1'!D24,"")</f>
        <v/>
      </c>
      <c r="K40" s="274" t="str">
        <f>IF('1'!E24&lt;&gt;"",'1'!E24,"")</f>
        <v/>
      </c>
      <c r="L40" s="274" t="str">
        <f>IF('1'!F24&lt;&gt;"",'1'!F24,"")</f>
        <v/>
      </c>
      <c r="M40" s="473" t="str">
        <f>IF('12'!AV24&gt;0,'12'!AV24,"")</f>
        <v/>
      </c>
      <c r="N40" s="474"/>
      <c r="O40" s="474" t="str">
        <f>IF('12'!AX24&gt;0,'12'!AX24,"")</f>
        <v/>
      </c>
      <c r="P40" s="474"/>
      <c r="Q40" s="474" t="str">
        <f>IF('12'!AZ24&gt;0,'12'!AZ24,"")</f>
        <v/>
      </c>
      <c r="R40" s="475"/>
      <c r="S40" s="344" t="str">
        <f t="shared" si="0"/>
        <v/>
      </c>
      <c r="T40" s="345"/>
    </row>
    <row r="41" spans="1:29" s="64" customFormat="1" ht="9.75" customHeight="1">
      <c r="A41" s="273" t="str">
        <f>IF('1'!A25="","",'1'!A25)</f>
        <v/>
      </c>
      <c r="B41" s="470" t="str">
        <f>IF('1'!B25&lt;&gt;"",'1'!B25,"")</f>
        <v/>
      </c>
      <c r="C41" s="471"/>
      <c r="D41" s="471"/>
      <c r="E41" s="472"/>
      <c r="F41" s="470" t="str">
        <f>IF('1'!C25&lt;&gt;"",'1'!C25,"")</f>
        <v/>
      </c>
      <c r="G41" s="471"/>
      <c r="H41" s="471"/>
      <c r="I41" s="472"/>
      <c r="J41" s="274" t="str">
        <f>IF('1'!D25&lt;&gt;"",'1'!D25,"")</f>
        <v/>
      </c>
      <c r="K41" s="274" t="str">
        <f>IF('1'!E25&lt;&gt;"",'1'!E25,"")</f>
        <v/>
      </c>
      <c r="L41" s="274" t="str">
        <f>IF('1'!F25&lt;&gt;"",'1'!F25,"")</f>
        <v/>
      </c>
      <c r="M41" s="473" t="str">
        <f>IF('12'!AV25&gt;0,'12'!AV25,"")</f>
        <v/>
      </c>
      <c r="N41" s="474"/>
      <c r="O41" s="474" t="str">
        <f>IF('12'!AX25&gt;0,'12'!AX25,"")</f>
        <v/>
      </c>
      <c r="P41" s="474"/>
      <c r="Q41" s="474" t="str">
        <f>IF('12'!AZ25&gt;0,'12'!AZ25,"")</f>
        <v/>
      </c>
      <c r="R41" s="475"/>
      <c r="S41" s="344" t="str">
        <f t="shared" si="0"/>
        <v/>
      </c>
      <c r="T41" s="345"/>
    </row>
    <row r="42" spans="1:29" s="64" customFormat="1" ht="9.75" customHeight="1">
      <c r="A42" s="273" t="str">
        <f>IF('1'!A26="","",'1'!A26)</f>
        <v/>
      </c>
      <c r="B42" s="470" t="str">
        <f>IF('1'!B26&lt;&gt;"",'1'!B26,"")</f>
        <v/>
      </c>
      <c r="C42" s="471"/>
      <c r="D42" s="471"/>
      <c r="E42" s="472"/>
      <c r="F42" s="470" t="str">
        <f>IF('1'!C26&lt;&gt;"",'1'!C26,"")</f>
        <v/>
      </c>
      <c r="G42" s="471"/>
      <c r="H42" s="471"/>
      <c r="I42" s="472"/>
      <c r="J42" s="274" t="str">
        <f>IF('1'!D26&lt;&gt;"",'1'!D26,"")</f>
        <v/>
      </c>
      <c r="K42" s="274" t="str">
        <f>IF('1'!E26&lt;&gt;"",'1'!E26,"")</f>
        <v/>
      </c>
      <c r="L42" s="274" t="str">
        <f>IF('1'!F26&lt;&gt;"",'1'!F26,"")</f>
        <v/>
      </c>
      <c r="M42" s="473" t="str">
        <f>IF('12'!AV26&gt;0,'12'!AV26,"")</f>
        <v/>
      </c>
      <c r="N42" s="474"/>
      <c r="O42" s="474" t="str">
        <f>IF('12'!AX26&gt;0,'12'!AX26,"")</f>
        <v/>
      </c>
      <c r="P42" s="474"/>
      <c r="Q42" s="474" t="str">
        <f>IF('12'!AZ26&gt;0,'12'!AZ26,"")</f>
        <v/>
      </c>
      <c r="R42" s="475"/>
      <c r="S42" s="344" t="str">
        <f t="shared" si="0"/>
        <v/>
      </c>
      <c r="T42" s="345"/>
    </row>
    <row r="43" spans="1:29" s="64" customFormat="1" ht="9.75" customHeight="1">
      <c r="A43" s="273" t="str">
        <f>IF('1'!A27="","",'1'!A27)</f>
        <v/>
      </c>
      <c r="B43" s="470" t="str">
        <f>IF('1'!B27&lt;&gt;"",'1'!B27,"")</f>
        <v/>
      </c>
      <c r="C43" s="471"/>
      <c r="D43" s="471"/>
      <c r="E43" s="472"/>
      <c r="F43" s="470" t="str">
        <f>IF('1'!C27&lt;&gt;"",'1'!C27,"")</f>
        <v/>
      </c>
      <c r="G43" s="471"/>
      <c r="H43" s="471"/>
      <c r="I43" s="472"/>
      <c r="J43" s="274" t="str">
        <f>IF('1'!D27&lt;&gt;"",'1'!D27,"")</f>
        <v/>
      </c>
      <c r="K43" s="274" t="str">
        <f>IF('1'!E27&lt;&gt;"",'1'!E27,"")</f>
        <v/>
      </c>
      <c r="L43" s="274" t="str">
        <f>IF('1'!F27&lt;&gt;"",'1'!F27,"")</f>
        <v/>
      </c>
      <c r="M43" s="473" t="str">
        <f>IF('12'!AV27&gt;0,'12'!AV27,"")</f>
        <v/>
      </c>
      <c r="N43" s="474"/>
      <c r="O43" s="474" t="str">
        <f>IF('12'!AX27&gt;0,'12'!AX27,"")</f>
        <v/>
      </c>
      <c r="P43" s="474"/>
      <c r="Q43" s="474" t="str">
        <f>IF('12'!AZ27&gt;0,'12'!AZ27,"")</f>
        <v/>
      </c>
      <c r="R43" s="475"/>
      <c r="S43" s="344" t="str">
        <f t="shared" si="0"/>
        <v/>
      </c>
      <c r="T43" s="345"/>
    </row>
    <row r="44" spans="1:29" s="64" customFormat="1" ht="9.75" customHeight="1">
      <c r="A44" s="273" t="str">
        <f>IF('1'!A28="","",'1'!A28)</f>
        <v/>
      </c>
      <c r="B44" s="470" t="str">
        <f>IF('1'!B28&lt;&gt;"",'1'!B28,"")</f>
        <v/>
      </c>
      <c r="C44" s="471"/>
      <c r="D44" s="471"/>
      <c r="E44" s="472"/>
      <c r="F44" s="470" t="str">
        <f>IF('1'!C28&lt;&gt;"",'1'!C28,"")</f>
        <v/>
      </c>
      <c r="G44" s="471"/>
      <c r="H44" s="471"/>
      <c r="I44" s="472"/>
      <c r="J44" s="274" t="str">
        <f>IF('1'!D28&lt;&gt;"",'1'!D28,"")</f>
        <v/>
      </c>
      <c r="K44" s="274" t="str">
        <f>IF('1'!E28&lt;&gt;"",'1'!E28,"")</f>
        <v/>
      </c>
      <c r="L44" s="274" t="str">
        <f>IF('1'!F28&lt;&gt;"",'1'!F28,"")</f>
        <v/>
      </c>
      <c r="M44" s="473" t="str">
        <f>IF('12'!AV28&gt;0,'12'!AV28,"")</f>
        <v/>
      </c>
      <c r="N44" s="474"/>
      <c r="O44" s="474" t="str">
        <f>IF('12'!AX28&gt;0,'12'!AX28,"")</f>
        <v/>
      </c>
      <c r="P44" s="474"/>
      <c r="Q44" s="474" t="str">
        <f>IF('12'!AZ28&gt;0,'12'!AZ28,"")</f>
        <v/>
      </c>
      <c r="R44" s="475"/>
      <c r="S44" s="344" t="str">
        <f t="shared" si="0"/>
        <v/>
      </c>
      <c r="T44" s="345"/>
    </row>
    <row r="45" spans="1:29" s="64" customFormat="1" ht="9.75" customHeight="1">
      <c r="A45" s="273" t="str">
        <f>IF('1'!A29="","",'1'!A29)</f>
        <v/>
      </c>
      <c r="B45" s="470" t="str">
        <f>IF('1'!B29&lt;&gt;"",'1'!B29,"")</f>
        <v/>
      </c>
      <c r="C45" s="471"/>
      <c r="D45" s="471"/>
      <c r="E45" s="472"/>
      <c r="F45" s="470" t="str">
        <f>IF('1'!C29&lt;&gt;"",'1'!C29,"")</f>
        <v/>
      </c>
      <c r="G45" s="471"/>
      <c r="H45" s="471"/>
      <c r="I45" s="472"/>
      <c r="J45" s="274" t="str">
        <f>IF('1'!D29&lt;&gt;"",'1'!D29,"")</f>
        <v/>
      </c>
      <c r="K45" s="274" t="str">
        <f>IF('1'!E29&lt;&gt;"",'1'!E29,"")</f>
        <v/>
      </c>
      <c r="L45" s="274" t="str">
        <f>IF('1'!F29&lt;&gt;"",'1'!F29,"")</f>
        <v/>
      </c>
      <c r="M45" s="473" t="str">
        <f>IF('12'!AV29&gt;0,'12'!AV29,"")</f>
        <v/>
      </c>
      <c r="N45" s="474"/>
      <c r="O45" s="474" t="str">
        <f>IF('12'!AX29&gt;0,'12'!AX29,"")</f>
        <v/>
      </c>
      <c r="P45" s="474"/>
      <c r="Q45" s="474" t="str">
        <f>IF('12'!AZ29&gt;0,'12'!AZ29,"")</f>
        <v/>
      </c>
      <c r="R45" s="475"/>
      <c r="S45" s="344" t="str">
        <f t="shared" si="0"/>
        <v/>
      </c>
      <c r="T45" s="345"/>
    </row>
    <row r="46" spans="1:29" s="64" customFormat="1" ht="9.75" customHeight="1">
      <c r="A46" s="513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82"/>
      <c r="U46" s="175" t="s">
        <v>0</v>
      </c>
      <c r="V46" s="175" t="s">
        <v>152</v>
      </c>
      <c r="W46" s="175" t="s">
        <v>153</v>
      </c>
      <c r="X46" s="175" t="s">
        <v>154</v>
      </c>
      <c r="Y46" s="175" t="s">
        <v>155</v>
      </c>
    </row>
    <row r="47" spans="1:29" s="64" customFormat="1" ht="9.75" customHeight="1">
      <c r="A47" s="513"/>
      <c r="B47" s="490" t="str">
        <f>IF('1'!B31&lt;&gt;"",'1'!B31,"")</f>
        <v/>
      </c>
      <c r="C47" s="491"/>
      <c r="D47" s="491"/>
      <c r="E47" s="492"/>
      <c r="F47" s="490" t="str">
        <f>IF('1'!C31&lt;&gt;"",'1'!C31,"")</f>
        <v/>
      </c>
      <c r="G47" s="491"/>
      <c r="H47" s="491"/>
      <c r="I47" s="492"/>
      <c r="J47" s="274" t="str">
        <f>IF('1'!D31&lt;&gt;"",'1'!D31,"")</f>
        <v/>
      </c>
      <c r="K47" s="275" t="str">
        <f>IF('1'!E31&lt;&gt;"",'1'!E31,"")</f>
        <v/>
      </c>
      <c r="L47" s="276" t="str">
        <f>IF('1'!F31&lt;&gt;"",'1'!F31,"")</f>
        <v/>
      </c>
      <c r="M47" s="510" t="str">
        <f>IF('12'!AV31&gt;0,'12'!AV31,"")</f>
        <v/>
      </c>
      <c r="N47" s="511"/>
      <c r="O47" s="511" t="str">
        <f>IF('12'!AX31&gt;0,'12'!AX31,"")</f>
        <v/>
      </c>
      <c r="P47" s="511"/>
      <c r="Q47" s="511" t="str">
        <f>IF('12'!AZ31&gt;0,'12'!AZ31,"")</f>
        <v/>
      </c>
      <c r="R47" s="512"/>
      <c r="S47" s="344" t="str">
        <f t="shared" ref="S47:S62" si="1">IF(OR(B47="",SUM(M47:R47)=0),"",SUM(M47:R47))</f>
        <v/>
      </c>
      <c r="T47" s="345"/>
      <c r="U47" s="175">
        <f>IF(AND(J47="k",S47&gt;0),1,0)</f>
        <v>0</v>
      </c>
      <c r="V47" s="175">
        <f>IF(AND(J47="m",S47&gt;0),1,0)</f>
        <v>0</v>
      </c>
      <c r="W47" s="175">
        <f>IF(AND(L47=1,S47&gt;0),1,0)</f>
        <v>0</v>
      </c>
      <c r="X47" s="175">
        <f>IF(AND(L47=2,S47&gt;0),1,0)</f>
        <v>0</v>
      </c>
      <c r="Y47" s="175">
        <f>IF(AND(L47=3,S47&gt;0),1,0)</f>
        <v>0</v>
      </c>
    </row>
    <row r="48" spans="1:29" s="64" customFormat="1" ht="9.75" customHeight="1">
      <c r="A48" s="513"/>
      <c r="B48" s="470" t="str">
        <f>IF('1'!B32&lt;&gt;"",'1'!B32,"")</f>
        <v/>
      </c>
      <c r="C48" s="471"/>
      <c r="D48" s="471"/>
      <c r="E48" s="472"/>
      <c r="F48" s="470" t="str">
        <f>IF('1'!C32&lt;&gt;"",'1'!C32,"")</f>
        <v/>
      </c>
      <c r="G48" s="471"/>
      <c r="H48" s="471"/>
      <c r="I48" s="472"/>
      <c r="J48" s="274" t="str">
        <f>IF('1'!D32&lt;&gt;"",'1'!D32,"")</f>
        <v/>
      </c>
      <c r="K48" s="277" t="str">
        <f>IF('1'!E32&lt;&gt;"",'1'!E32,"")</f>
        <v/>
      </c>
      <c r="L48" s="278" t="str">
        <f>IF('1'!F32&lt;&gt;"",'1'!F32,"")</f>
        <v/>
      </c>
      <c r="M48" s="473" t="str">
        <f>IF('12'!AV32&gt;0,'12'!AV32,"")</f>
        <v/>
      </c>
      <c r="N48" s="474"/>
      <c r="O48" s="474" t="str">
        <f>IF('12'!AX32&gt;0,'12'!AX32,"")</f>
        <v/>
      </c>
      <c r="P48" s="474"/>
      <c r="Q48" s="474" t="str">
        <f>IF('12'!AZ32&gt;0,'12'!AZ32,"")</f>
        <v/>
      </c>
      <c r="R48" s="475"/>
      <c r="S48" s="344" t="str">
        <f t="shared" si="1"/>
        <v/>
      </c>
      <c r="T48" s="345"/>
      <c r="U48" s="175">
        <f t="shared" ref="U48:U94" si="2">IF(AND(J48="k",S48&gt;0),1,0)</f>
        <v>0</v>
      </c>
      <c r="V48" s="175">
        <f t="shared" ref="V48:V94" si="3">IF(AND(J48="m",S48&gt;0),1,0)</f>
        <v>0</v>
      </c>
      <c r="W48" s="175">
        <f t="shared" ref="W48:W94" si="4">IF(AND(L48=1,S48&gt;0),1,0)</f>
        <v>0</v>
      </c>
      <c r="X48" s="175">
        <f t="shared" ref="X48:X94" si="5">IF(AND(L48=2,S48&gt;0),1,0)</f>
        <v>0</v>
      </c>
      <c r="Y48" s="175">
        <f t="shared" ref="Y48:Y94" si="6">IF(AND(L48=3,S48&gt;0),1,0)</f>
        <v>0</v>
      </c>
      <c r="Z48" s="80"/>
      <c r="AA48" s="80"/>
      <c r="AB48" s="80"/>
      <c r="AC48" s="80"/>
    </row>
    <row r="49" spans="1:29" s="64" customFormat="1" ht="9.75" customHeight="1">
      <c r="A49" s="513"/>
      <c r="B49" s="470" t="str">
        <f>IF('1'!B33&lt;&gt;"",'1'!B33,"")</f>
        <v/>
      </c>
      <c r="C49" s="471"/>
      <c r="D49" s="471"/>
      <c r="E49" s="472"/>
      <c r="F49" s="470" t="str">
        <f>IF('1'!C33&lt;&gt;"",'1'!C33,"")</f>
        <v/>
      </c>
      <c r="G49" s="471"/>
      <c r="H49" s="471"/>
      <c r="I49" s="472"/>
      <c r="J49" s="274" t="str">
        <f>IF('1'!D33&lt;&gt;"",'1'!D33,"")</f>
        <v/>
      </c>
      <c r="K49" s="277" t="str">
        <f>IF('1'!E33&lt;&gt;"",'1'!E33,"")</f>
        <v/>
      </c>
      <c r="L49" s="278" t="str">
        <f>IF('1'!F33&lt;&gt;"",'1'!F33,"")</f>
        <v/>
      </c>
      <c r="M49" s="473" t="str">
        <f>IF('12'!AV33&gt;0,'12'!AV33,"")</f>
        <v/>
      </c>
      <c r="N49" s="474"/>
      <c r="O49" s="474" t="str">
        <f>IF('12'!AX33&gt;0,'12'!AX33,"")</f>
        <v/>
      </c>
      <c r="P49" s="474"/>
      <c r="Q49" s="474" t="str">
        <f>IF('12'!AZ33&gt;0,'12'!AZ33,"")</f>
        <v/>
      </c>
      <c r="R49" s="475"/>
      <c r="S49" s="344" t="str">
        <f t="shared" si="1"/>
        <v/>
      </c>
      <c r="T49" s="345"/>
      <c r="U49" s="175">
        <f t="shared" si="2"/>
        <v>0</v>
      </c>
      <c r="V49" s="175">
        <f t="shared" si="3"/>
        <v>0</v>
      </c>
      <c r="W49" s="175">
        <f t="shared" si="4"/>
        <v>0</v>
      </c>
      <c r="X49" s="175">
        <f t="shared" si="5"/>
        <v>0</v>
      </c>
      <c r="Y49" s="175">
        <f t="shared" si="6"/>
        <v>0</v>
      </c>
      <c r="Z49" s="80"/>
      <c r="AA49" s="80"/>
      <c r="AB49" s="80"/>
      <c r="AC49" s="80"/>
    </row>
    <row r="50" spans="1:29" s="64" customFormat="1" ht="9.75" customHeight="1">
      <c r="A50" s="513"/>
      <c r="B50" s="470" t="str">
        <f>IF('1'!B34&lt;&gt;"",'1'!B34,"")</f>
        <v/>
      </c>
      <c r="C50" s="471"/>
      <c r="D50" s="471"/>
      <c r="E50" s="472"/>
      <c r="F50" s="470" t="str">
        <f>IF('1'!C34&lt;&gt;"",'1'!C34,"")</f>
        <v/>
      </c>
      <c r="G50" s="471"/>
      <c r="H50" s="471"/>
      <c r="I50" s="472"/>
      <c r="J50" s="274" t="str">
        <f>IF('1'!D34&lt;&gt;"",'1'!D34,"")</f>
        <v/>
      </c>
      <c r="K50" s="277" t="str">
        <f>IF('1'!E34&lt;&gt;"",'1'!E34,"")</f>
        <v/>
      </c>
      <c r="L50" s="278" t="str">
        <f>IF('1'!F34&lt;&gt;"",'1'!F34,"")</f>
        <v/>
      </c>
      <c r="M50" s="473" t="str">
        <f>IF('12'!AV34&gt;0,'12'!AV34,"")</f>
        <v/>
      </c>
      <c r="N50" s="474"/>
      <c r="O50" s="474" t="str">
        <f>IF('12'!AX34&gt;0,'12'!AX34,"")</f>
        <v/>
      </c>
      <c r="P50" s="474"/>
      <c r="Q50" s="474" t="str">
        <f>IF('12'!AZ34&gt;0,'12'!AZ34,"")</f>
        <v/>
      </c>
      <c r="R50" s="475"/>
      <c r="S50" s="344" t="str">
        <f t="shared" si="1"/>
        <v/>
      </c>
      <c r="T50" s="345"/>
      <c r="U50" s="175">
        <f t="shared" si="2"/>
        <v>0</v>
      </c>
      <c r="V50" s="175">
        <f t="shared" si="3"/>
        <v>0</v>
      </c>
      <c r="W50" s="175">
        <f t="shared" si="4"/>
        <v>0</v>
      </c>
      <c r="X50" s="175">
        <f t="shared" si="5"/>
        <v>0</v>
      </c>
      <c r="Y50" s="175">
        <f t="shared" si="6"/>
        <v>0</v>
      </c>
      <c r="Z50" s="80"/>
      <c r="AA50" s="80"/>
      <c r="AB50" s="80"/>
      <c r="AC50" s="80"/>
    </row>
    <row r="51" spans="1:29" s="64" customFormat="1" ht="9.75" customHeight="1">
      <c r="A51" s="513"/>
      <c r="B51" s="470" t="str">
        <f>IF('1'!B35&lt;&gt;"",'1'!B35,"")</f>
        <v/>
      </c>
      <c r="C51" s="471"/>
      <c r="D51" s="471"/>
      <c r="E51" s="472"/>
      <c r="F51" s="470" t="str">
        <f>IF('1'!C35&lt;&gt;"",'1'!C35,"")</f>
        <v/>
      </c>
      <c r="G51" s="471"/>
      <c r="H51" s="471"/>
      <c r="I51" s="472"/>
      <c r="J51" s="274" t="str">
        <f>IF('1'!D35&lt;&gt;"",'1'!D35,"")</f>
        <v/>
      </c>
      <c r="K51" s="277" t="str">
        <f>IF('1'!E35&lt;&gt;"",'1'!E35,"")</f>
        <v/>
      </c>
      <c r="L51" s="278" t="str">
        <f>IF('1'!F35&lt;&gt;"",'1'!F35,"")</f>
        <v/>
      </c>
      <c r="M51" s="473" t="str">
        <f>IF('12'!AV35&gt;0,'12'!AV35,"")</f>
        <v/>
      </c>
      <c r="N51" s="474"/>
      <c r="O51" s="474" t="str">
        <f>IF('12'!AX35&gt;0,'12'!AX35,"")</f>
        <v/>
      </c>
      <c r="P51" s="474"/>
      <c r="Q51" s="474" t="str">
        <f>IF('12'!AZ35&gt;0,'12'!AZ35,"")</f>
        <v/>
      </c>
      <c r="R51" s="475"/>
      <c r="S51" s="344" t="str">
        <f t="shared" si="1"/>
        <v/>
      </c>
      <c r="T51" s="345"/>
      <c r="U51" s="175">
        <f t="shared" si="2"/>
        <v>0</v>
      </c>
      <c r="V51" s="175">
        <f t="shared" si="3"/>
        <v>0</v>
      </c>
      <c r="W51" s="175">
        <f t="shared" si="4"/>
        <v>0</v>
      </c>
      <c r="X51" s="175">
        <f t="shared" si="5"/>
        <v>0</v>
      </c>
      <c r="Y51" s="175">
        <f t="shared" si="6"/>
        <v>0</v>
      </c>
    </row>
    <row r="52" spans="1:29" s="64" customFormat="1" ht="9.75" customHeight="1">
      <c r="A52" s="513"/>
      <c r="B52" s="470" t="str">
        <f>IF('1'!B36&lt;&gt;"",'1'!B36,"")</f>
        <v/>
      </c>
      <c r="C52" s="471"/>
      <c r="D52" s="471"/>
      <c r="E52" s="472"/>
      <c r="F52" s="470" t="str">
        <f>IF('1'!C36&lt;&gt;"",'1'!C36,"")</f>
        <v/>
      </c>
      <c r="G52" s="471"/>
      <c r="H52" s="471"/>
      <c r="I52" s="472"/>
      <c r="J52" s="274" t="str">
        <f>IF('1'!D36&lt;&gt;"",'1'!D36,"")</f>
        <v/>
      </c>
      <c r="K52" s="277" t="str">
        <f>IF('1'!E36&lt;&gt;"",'1'!E36,"")</f>
        <v/>
      </c>
      <c r="L52" s="278" t="str">
        <f>IF('1'!F36&lt;&gt;"",'1'!F36,"")</f>
        <v/>
      </c>
      <c r="M52" s="473" t="str">
        <f>IF('12'!AV36&gt;0,'12'!AV36,"")</f>
        <v/>
      </c>
      <c r="N52" s="474"/>
      <c r="O52" s="474" t="str">
        <f>IF('12'!AX36&gt;0,'12'!AX36,"")</f>
        <v/>
      </c>
      <c r="P52" s="474"/>
      <c r="Q52" s="474" t="str">
        <f>IF('12'!AZ36&gt;0,'12'!AZ36,"")</f>
        <v/>
      </c>
      <c r="R52" s="475"/>
      <c r="S52" s="344" t="str">
        <f t="shared" si="1"/>
        <v/>
      </c>
      <c r="T52" s="345"/>
      <c r="U52" s="175">
        <f t="shared" si="2"/>
        <v>0</v>
      </c>
      <c r="V52" s="175">
        <f t="shared" si="3"/>
        <v>0</v>
      </c>
      <c r="W52" s="175">
        <f t="shared" si="4"/>
        <v>0</v>
      </c>
      <c r="X52" s="175">
        <f t="shared" si="5"/>
        <v>0</v>
      </c>
      <c r="Y52" s="175">
        <f t="shared" si="6"/>
        <v>0</v>
      </c>
      <c r="Z52" s="80"/>
      <c r="AA52" s="80"/>
      <c r="AB52" s="80"/>
      <c r="AC52" s="80"/>
    </row>
    <row r="53" spans="1:29" s="64" customFormat="1" ht="9.75" customHeight="1">
      <c r="A53" s="513"/>
      <c r="B53" s="470" t="str">
        <f>IF('1'!B37&lt;&gt;"",'1'!B37,"")</f>
        <v/>
      </c>
      <c r="C53" s="471"/>
      <c r="D53" s="471"/>
      <c r="E53" s="472"/>
      <c r="F53" s="470" t="str">
        <f>IF('1'!C37&lt;&gt;"",'1'!C37,"")</f>
        <v/>
      </c>
      <c r="G53" s="471"/>
      <c r="H53" s="471"/>
      <c r="I53" s="472"/>
      <c r="J53" s="274" t="str">
        <f>IF('1'!D37&lt;&gt;"",'1'!D37,"")</f>
        <v/>
      </c>
      <c r="K53" s="277" t="str">
        <f>IF('1'!E37&lt;&gt;"",'1'!E37,"")</f>
        <v/>
      </c>
      <c r="L53" s="278" t="str">
        <f>IF('1'!F37&lt;&gt;"",'1'!F37,"")</f>
        <v/>
      </c>
      <c r="M53" s="473" t="str">
        <f>IF('12'!AV37&gt;0,'12'!AV37,"")</f>
        <v/>
      </c>
      <c r="N53" s="474"/>
      <c r="O53" s="474" t="str">
        <f>IF('12'!AX37&gt;0,'12'!AX37,"")</f>
        <v/>
      </c>
      <c r="P53" s="474"/>
      <c r="Q53" s="474" t="str">
        <f>IF('12'!AZ37&gt;0,'12'!AZ37,"")</f>
        <v/>
      </c>
      <c r="R53" s="475"/>
      <c r="S53" s="344" t="str">
        <f t="shared" si="1"/>
        <v/>
      </c>
      <c r="T53" s="345"/>
      <c r="U53" s="175">
        <f t="shared" si="2"/>
        <v>0</v>
      </c>
      <c r="V53" s="175">
        <f t="shared" si="3"/>
        <v>0</v>
      </c>
      <c r="W53" s="175">
        <f t="shared" si="4"/>
        <v>0</v>
      </c>
      <c r="X53" s="175">
        <f t="shared" si="5"/>
        <v>0</v>
      </c>
      <c r="Y53" s="175">
        <f t="shared" si="6"/>
        <v>0</v>
      </c>
      <c r="Z53" s="80"/>
      <c r="AA53" s="80"/>
      <c r="AB53" s="80"/>
      <c r="AC53" s="80"/>
    </row>
    <row r="54" spans="1:29" s="64" customFormat="1" ht="9.75" customHeight="1">
      <c r="A54" s="513"/>
      <c r="B54" s="470" t="str">
        <f>IF('1'!B38&lt;&gt;"",'1'!B38,"")</f>
        <v/>
      </c>
      <c r="C54" s="471"/>
      <c r="D54" s="471"/>
      <c r="E54" s="472"/>
      <c r="F54" s="470" t="str">
        <f>IF('1'!C38&lt;&gt;"",'1'!C38,"")</f>
        <v/>
      </c>
      <c r="G54" s="471"/>
      <c r="H54" s="471"/>
      <c r="I54" s="472"/>
      <c r="J54" s="274" t="str">
        <f>IF('1'!D38&lt;&gt;"",'1'!D38,"")</f>
        <v/>
      </c>
      <c r="K54" s="277" t="str">
        <f>IF('1'!E38&lt;&gt;"",'1'!E38,"")</f>
        <v/>
      </c>
      <c r="L54" s="278" t="str">
        <f>IF('1'!F38&lt;&gt;"",'1'!F38,"")</f>
        <v/>
      </c>
      <c r="M54" s="473" t="str">
        <f>IF('12'!AV38&gt;0,'12'!AV38,"")</f>
        <v/>
      </c>
      <c r="N54" s="474"/>
      <c r="O54" s="474" t="str">
        <f>IF('12'!AX38&gt;0,'12'!AX38,"")</f>
        <v/>
      </c>
      <c r="P54" s="474"/>
      <c r="Q54" s="474" t="str">
        <f>IF('12'!AZ38&gt;0,'12'!AZ38,"")</f>
        <v/>
      </c>
      <c r="R54" s="475"/>
      <c r="S54" s="344" t="str">
        <f t="shared" si="1"/>
        <v/>
      </c>
      <c r="T54" s="345"/>
      <c r="U54" s="175">
        <f t="shared" si="2"/>
        <v>0</v>
      </c>
      <c r="V54" s="175">
        <f t="shared" si="3"/>
        <v>0</v>
      </c>
      <c r="W54" s="175">
        <f t="shared" si="4"/>
        <v>0</v>
      </c>
      <c r="X54" s="175">
        <f t="shared" si="5"/>
        <v>0</v>
      </c>
      <c r="Y54" s="175">
        <f t="shared" si="6"/>
        <v>0</v>
      </c>
      <c r="Z54" s="80"/>
      <c r="AA54" s="80"/>
      <c r="AB54" s="80"/>
      <c r="AC54" s="80"/>
    </row>
    <row r="55" spans="1:29" s="64" customFormat="1" ht="9.75" customHeight="1">
      <c r="A55" s="513"/>
      <c r="B55" s="470" t="str">
        <f>IF('1'!B39&lt;&gt;"",'1'!B39,"")</f>
        <v/>
      </c>
      <c r="C55" s="471"/>
      <c r="D55" s="471"/>
      <c r="E55" s="472"/>
      <c r="F55" s="470" t="str">
        <f>IF('1'!C39&lt;&gt;"",'1'!C39,"")</f>
        <v/>
      </c>
      <c r="G55" s="471"/>
      <c r="H55" s="471"/>
      <c r="I55" s="472"/>
      <c r="J55" s="274" t="str">
        <f>IF('1'!D39&lt;&gt;"",'1'!D39,"")</f>
        <v/>
      </c>
      <c r="K55" s="277" t="str">
        <f>IF('1'!E39&lt;&gt;"",'1'!E39,"")</f>
        <v/>
      </c>
      <c r="L55" s="278" t="str">
        <f>IF('1'!F39&lt;&gt;"",'1'!F39,"")</f>
        <v/>
      </c>
      <c r="M55" s="473" t="str">
        <f>IF('12'!AV39&gt;0,'12'!AV39,"")</f>
        <v/>
      </c>
      <c r="N55" s="474"/>
      <c r="O55" s="474" t="str">
        <f>IF('12'!AX39&gt;0,'12'!AX39,"")</f>
        <v/>
      </c>
      <c r="P55" s="474"/>
      <c r="Q55" s="474" t="str">
        <f>IF('12'!AZ39&gt;0,'12'!AZ39,"")</f>
        <v/>
      </c>
      <c r="R55" s="475"/>
      <c r="S55" s="344" t="str">
        <f t="shared" si="1"/>
        <v/>
      </c>
      <c r="T55" s="345"/>
      <c r="U55" s="175">
        <f t="shared" si="2"/>
        <v>0</v>
      </c>
      <c r="V55" s="175">
        <f t="shared" si="3"/>
        <v>0</v>
      </c>
      <c r="W55" s="175">
        <f t="shared" si="4"/>
        <v>0</v>
      </c>
      <c r="X55" s="175">
        <f t="shared" si="5"/>
        <v>0</v>
      </c>
      <c r="Y55" s="175">
        <f t="shared" si="6"/>
        <v>0</v>
      </c>
      <c r="Z55" s="80"/>
      <c r="AA55" s="80"/>
      <c r="AB55" s="80"/>
      <c r="AC55" s="80"/>
    </row>
    <row r="56" spans="1:29" s="64" customFormat="1" ht="9.75" customHeight="1">
      <c r="A56" s="513"/>
      <c r="B56" s="470" t="str">
        <f>IF('1'!B40&lt;&gt;"",'1'!B40,"")</f>
        <v/>
      </c>
      <c r="C56" s="471"/>
      <c r="D56" s="471"/>
      <c r="E56" s="472"/>
      <c r="F56" s="470" t="str">
        <f>IF('1'!C40&lt;&gt;"",'1'!C40,"")</f>
        <v/>
      </c>
      <c r="G56" s="471"/>
      <c r="H56" s="471"/>
      <c r="I56" s="472"/>
      <c r="J56" s="274" t="str">
        <f>IF('1'!D40&lt;&gt;"",'1'!D40,"")</f>
        <v/>
      </c>
      <c r="K56" s="277" t="str">
        <f>IF('1'!E40&lt;&gt;"",'1'!E40,"")</f>
        <v/>
      </c>
      <c r="L56" s="278" t="str">
        <f>IF('1'!F40&lt;&gt;"",'1'!F40,"")</f>
        <v/>
      </c>
      <c r="M56" s="473" t="str">
        <f>IF('12'!AV40&gt;0,'12'!AV40,"")</f>
        <v/>
      </c>
      <c r="N56" s="474"/>
      <c r="O56" s="474" t="str">
        <f>IF('12'!AX40&gt;0,'12'!AX40,"")</f>
        <v/>
      </c>
      <c r="P56" s="474"/>
      <c r="Q56" s="474" t="str">
        <f>IF('12'!AZ40&gt;0,'12'!AZ40,"")</f>
        <v/>
      </c>
      <c r="R56" s="475"/>
      <c r="S56" s="344" t="str">
        <f t="shared" si="1"/>
        <v/>
      </c>
      <c r="T56" s="345"/>
      <c r="U56" s="175">
        <f t="shared" si="2"/>
        <v>0</v>
      </c>
      <c r="V56" s="175">
        <f t="shared" si="3"/>
        <v>0</v>
      </c>
      <c r="W56" s="175">
        <f t="shared" si="4"/>
        <v>0</v>
      </c>
      <c r="X56" s="175">
        <f t="shared" si="5"/>
        <v>0</v>
      </c>
      <c r="Y56" s="175">
        <f t="shared" si="6"/>
        <v>0</v>
      </c>
      <c r="Z56" s="80"/>
      <c r="AA56" s="80"/>
      <c r="AB56" s="80"/>
      <c r="AC56" s="80"/>
    </row>
    <row r="57" spans="1:29" s="64" customFormat="1" ht="9.75" customHeight="1">
      <c r="A57" s="513"/>
      <c r="B57" s="470" t="str">
        <f>IF('1'!B41&lt;&gt;"",'1'!B41,"")</f>
        <v/>
      </c>
      <c r="C57" s="471"/>
      <c r="D57" s="471"/>
      <c r="E57" s="472"/>
      <c r="F57" s="470" t="str">
        <f>IF('1'!C41&lt;&gt;"",'1'!C41,"")</f>
        <v/>
      </c>
      <c r="G57" s="471"/>
      <c r="H57" s="471"/>
      <c r="I57" s="472"/>
      <c r="J57" s="274" t="str">
        <f>IF('1'!D41&lt;&gt;"",'1'!D41,"")</f>
        <v/>
      </c>
      <c r="K57" s="277" t="str">
        <f>IF('1'!E41&lt;&gt;"",'1'!E41,"")</f>
        <v/>
      </c>
      <c r="L57" s="278" t="str">
        <f>IF('1'!F41&lt;&gt;"",'1'!F41,"")</f>
        <v/>
      </c>
      <c r="M57" s="473" t="str">
        <f>IF('12'!AV41&gt;0,'12'!AV41,"")</f>
        <v/>
      </c>
      <c r="N57" s="474"/>
      <c r="O57" s="474" t="str">
        <f>IF('12'!AX41&gt;0,'12'!AX41,"")</f>
        <v/>
      </c>
      <c r="P57" s="474"/>
      <c r="Q57" s="474" t="str">
        <f>IF('12'!AZ41&gt;0,'12'!AZ41,"")</f>
        <v/>
      </c>
      <c r="R57" s="475"/>
      <c r="S57" s="344" t="str">
        <f t="shared" si="1"/>
        <v/>
      </c>
      <c r="T57" s="345"/>
      <c r="U57" s="175">
        <f t="shared" si="2"/>
        <v>0</v>
      </c>
      <c r="V57" s="175">
        <f t="shared" si="3"/>
        <v>0</v>
      </c>
      <c r="W57" s="175">
        <f t="shared" si="4"/>
        <v>0</v>
      </c>
      <c r="X57" s="175">
        <f t="shared" si="5"/>
        <v>0</v>
      </c>
      <c r="Y57" s="175">
        <f t="shared" si="6"/>
        <v>0</v>
      </c>
    </row>
    <row r="58" spans="1:29" s="64" customFormat="1" ht="9.75" customHeight="1">
      <c r="A58" s="513"/>
      <c r="B58" s="470" t="str">
        <f>IF('1'!B42&lt;&gt;"",'1'!B42,"")</f>
        <v/>
      </c>
      <c r="C58" s="471"/>
      <c r="D58" s="471"/>
      <c r="E58" s="472"/>
      <c r="F58" s="470" t="str">
        <f>IF('1'!C42&lt;&gt;"",'1'!C42,"")</f>
        <v/>
      </c>
      <c r="G58" s="471"/>
      <c r="H58" s="471"/>
      <c r="I58" s="472"/>
      <c r="J58" s="274" t="str">
        <f>IF('1'!D42&lt;&gt;"",'1'!D42,"")</f>
        <v/>
      </c>
      <c r="K58" s="277" t="str">
        <f>IF('1'!E42&lt;&gt;"",'1'!E42,"")</f>
        <v/>
      </c>
      <c r="L58" s="278" t="str">
        <f>IF('1'!F42&lt;&gt;"",'1'!F42,"")</f>
        <v/>
      </c>
      <c r="M58" s="473" t="str">
        <f>IF('12'!AV42&gt;0,'12'!AV42,"")</f>
        <v/>
      </c>
      <c r="N58" s="474"/>
      <c r="O58" s="474" t="str">
        <f>IF('12'!AX42&gt;0,'12'!AX42,"")</f>
        <v/>
      </c>
      <c r="P58" s="474"/>
      <c r="Q58" s="474" t="str">
        <f>IF('12'!AZ42&gt;0,'12'!AZ42,"")</f>
        <v/>
      </c>
      <c r="R58" s="475"/>
      <c r="S58" s="344" t="str">
        <f t="shared" si="1"/>
        <v/>
      </c>
      <c r="T58" s="345"/>
      <c r="U58" s="175">
        <f t="shared" si="2"/>
        <v>0</v>
      </c>
      <c r="V58" s="175">
        <f t="shared" si="3"/>
        <v>0</v>
      </c>
      <c r="W58" s="175">
        <f t="shared" si="4"/>
        <v>0</v>
      </c>
      <c r="X58" s="175">
        <f t="shared" si="5"/>
        <v>0</v>
      </c>
      <c r="Y58" s="175">
        <f t="shared" si="6"/>
        <v>0</v>
      </c>
    </row>
    <row r="59" spans="1:29" s="64" customFormat="1" ht="9.75" customHeight="1">
      <c r="A59" s="513"/>
      <c r="B59" s="470" t="str">
        <f>IF('1'!B43&lt;&gt;"",'1'!B43,"")</f>
        <v/>
      </c>
      <c r="C59" s="471"/>
      <c r="D59" s="471"/>
      <c r="E59" s="472"/>
      <c r="F59" s="470" t="str">
        <f>IF('1'!C43&lt;&gt;"",'1'!C43,"")</f>
        <v/>
      </c>
      <c r="G59" s="471"/>
      <c r="H59" s="471"/>
      <c r="I59" s="472"/>
      <c r="J59" s="274" t="str">
        <f>IF('1'!D43&lt;&gt;"",'1'!D43,"")</f>
        <v/>
      </c>
      <c r="K59" s="277" t="str">
        <f>IF('1'!E43&lt;&gt;"",'1'!E43,"")</f>
        <v/>
      </c>
      <c r="L59" s="278" t="str">
        <f>IF('1'!F43&lt;&gt;"",'1'!F43,"")</f>
        <v/>
      </c>
      <c r="M59" s="473" t="str">
        <f>IF('12'!AV43&gt;0,'12'!AV43,"")</f>
        <v/>
      </c>
      <c r="N59" s="474"/>
      <c r="O59" s="474" t="str">
        <f>IF('12'!AX43&gt;0,'12'!AX43,"")</f>
        <v/>
      </c>
      <c r="P59" s="474"/>
      <c r="Q59" s="474" t="str">
        <f>IF('12'!AZ43&gt;0,'12'!AZ43,"")</f>
        <v/>
      </c>
      <c r="R59" s="475"/>
      <c r="S59" s="344" t="str">
        <f t="shared" si="1"/>
        <v/>
      </c>
      <c r="T59" s="345"/>
      <c r="U59" s="175">
        <f t="shared" si="2"/>
        <v>0</v>
      </c>
      <c r="V59" s="175">
        <f t="shared" si="3"/>
        <v>0</v>
      </c>
      <c r="W59" s="175">
        <f t="shared" si="4"/>
        <v>0</v>
      </c>
      <c r="X59" s="175">
        <f t="shared" si="5"/>
        <v>0</v>
      </c>
      <c r="Y59" s="175">
        <f t="shared" si="6"/>
        <v>0</v>
      </c>
    </row>
    <row r="60" spans="1:29" s="64" customFormat="1" ht="9.75" customHeight="1">
      <c r="A60" s="513"/>
      <c r="B60" s="470" t="str">
        <f>IF('1'!B44&lt;&gt;"",'1'!B44,"")</f>
        <v/>
      </c>
      <c r="C60" s="471"/>
      <c r="D60" s="471"/>
      <c r="E60" s="472"/>
      <c r="F60" s="470" t="str">
        <f>IF('1'!C44&lt;&gt;"",'1'!C44,"")</f>
        <v/>
      </c>
      <c r="G60" s="471"/>
      <c r="H60" s="471"/>
      <c r="I60" s="472"/>
      <c r="J60" s="274" t="str">
        <f>IF('1'!D44&lt;&gt;"",'1'!D44,"")</f>
        <v/>
      </c>
      <c r="K60" s="277" t="str">
        <f>IF('1'!E44&lt;&gt;"",'1'!E44,"")</f>
        <v/>
      </c>
      <c r="L60" s="278" t="str">
        <f>IF('1'!F44&lt;&gt;"",'1'!F44,"")</f>
        <v/>
      </c>
      <c r="M60" s="473" t="str">
        <f>IF('12'!AV44&gt;0,'12'!AV44,"")</f>
        <v/>
      </c>
      <c r="N60" s="474"/>
      <c r="O60" s="474" t="str">
        <f>IF('12'!AX44&gt;0,'12'!AX44,"")</f>
        <v/>
      </c>
      <c r="P60" s="474"/>
      <c r="Q60" s="474" t="str">
        <f>IF('12'!AZ44&gt;0,'12'!AZ44,"")</f>
        <v/>
      </c>
      <c r="R60" s="475"/>
      <c r="S60" s="344" t="str">
        <f t="shared" si="1"/>
        <v/>
      </c>
      <c r="T60" s="345"/>
      <c r="U60" s="175">
        <f t="shared" si="2"/>
        <v>0</v>
      </c>
      <c r="V60" s="175">
        <f t="shared" si="3"/>
        <v>0</v>
      </c>
      <c r="W60" s="175">
        <f t="shared" si="4"/>
        <v>0</v>
      </c>
      <c r="X60" s="175">
        <f t="shared" si="5"/>
        <v>0</v>
      </c>
      <c r="Y60" s="175">
        <f t="shared" si="6"/>
        <v>0</v>
      </c>
      <c r="Z60" s="80"/>
      <c r="AA60" s="80"/>
      <c r="AB60" s="80"/>
      <c r="AC60" s="80"/>
    </row>
    <row r="61" spans="1:29" s="64" customFormat="1" ht="9.75" customHeight="1">
      <c r="A61" s="513"/>
      <c r="B61" s="470" t="str">
        <f>IF('1'!B45&lt;&gt;"",'1'!B45,"")</f>
        <v/>
      </c>
      <c r="C61" s="471"/>
      <c r="D61" s="471"/>
      <c r="E61" s="472"/>
      <c r="F61" s="470" t="str">
        <f>IF('1'!C45&lt;&gt;"",'1'!C45,"")</f>
        <v/>
      </c>
      <c r="G61" s="471"/>
      <c r="H61" s="471"/>
      <c r="I61" s="472"/>
      <c r="J61" s="274" t="str">
        <f>IF('1'!D45&lt;&gt;"",'1'!D45,"")</f>
        <v/>
      </c>
      <c r="K61" s="277" t="str">
        <f>IF('1'!E45&lt;&gt;"",'1'!E45,"")</f>
        <v/>
      </c>
      <c r="L61" s="278" t="str">
        <f>IF('1'!F45&lt;&gt;"",'1'!F45,"")</f>
        <v/>
      </c>
      <c r="M61" s="473" t="str">
        <f>IF('12'!AV45&gt;0,'12'!AV45,"")</f>
        <v/>
      </c>
      <c r="N61" s="474"/>
      <c r="O61" s="474" t="str">
        <f>IF('12'!AX45&gt;0,'12'!AX45,"")</f>
        <v/>
      </c>
      <c r="P61" s="474"/>
      <c r="Q61" s="474" t="str">
        <f>IF('12'!AZ45&gt;0,'12'!AZ45,"")</f>
        <v/>
      </c>
      <c r="R61" s="475"/>
      <c r="S61" s="344" t="str">
        <f t="shared" si="1"/>
        <v/>
      </c>
      <c r="T61" s="345"/>
      <c r="U61" s="175">
        <f t="shared" si="2"/>
        <v>0</v>
      </c>
      <c r="V61" s="175">
        <f t="shared" si="3"/>
        <v>0</v>
      </c>
      <c r="W61" s="175">
        <f t="shared" si="4"/>
        <v>0</v>
      </c>
      <c r="X61" s="175">
        <f t="shared" si="5"/>
        <v>0</v>
      </c>
      <c r="Y61" s="175">
        <f t="shared" si="6"/>
        <v>0</v>
      </c>
      <c r="Z61" s="80"/>
      <c r="AA61" s="80"/>
      <c r="AB61" s="80"/>
      <c r="AC61" s="80"/>
    </row>
    <row r="62" spans="1:29" s="64" customFormat="1" ht="9.75" customHeight="1">
      <c r="A62" s="513"/>
      <c r="B62" s="470" t="str">
        <f>IF('1'!B46&lt;&gt;"",'1'!B46,"")</f>
        <v/>
      </c>
      <c r="C62" s="471"/>
      <c r="D62" s="471"/>
      <c r="E62" s="472"/>
      <c r="F62" s="470" t="str">
        <f>IF('1'!C46&lt;&gt;"",'1'!C46,"")</f>
        <v/>
      </c>
      <c r="G62" s="471"/>
      <c r="H62" s="471"/>
      <c r="I62" s="472"/>
      <c r="J62" s="274" t="str">
        <f>IF('1'!D46&lt;&gt;"",'1'!D46,"")</f>
        <v/>
      </c>
      <c r="K62" s="277" t="str">
        <f>IF('1'!E46&lt;&gt;"",'1'!E46,"")</f>
        <v/>
      </c>
      <c r="L62" s="278" t="str">
        <f>IF('1'!F46&lt;&gt;"",'1'!F46,"")</f>
        <v/>
      </c>
      <c r="M62" s="473" t="str">
        <f>IF('12'!AV46&gt;0,'12'!AV46,"")</f>
        <v/>
      </c>
      <c r="N62" s="474"/>
      <c r="O62" s="474" t="str">
        <f>IF('12'!AX46&gt;0,'12'!AX46,"")</f>
        <v/>
      </c>
      <c r="P62" s="474"/>
      <c r="Q62" s="474" t="str">
        <f>IF('12'!AZ46&gt;0,'12'!AZ46,"")</f>
        <v/>
      </c>
      <c r="R62" s="475"/>
      <c r="S62" s="344" t="str">
        <f t="shared" si="1"/>
        <v/>
      </c>
      <c r="T62" s="345"/>
      <c r="U62" s="175">
        <f t="shared" si="2"/>
        <v>0</v>
      </c>
      <c r="V62" s="175">
        <f t="shared" si="3"/>
        <v>0</v>
      </c>
      <c r="W62" s="175">
        <f t="shared" si="4"/>
        <v>0</v>
      </c>
      <c r="X62" s="175">
        <f t="shared" si="5"/>
        <v>0</v>
      </c>
      <c r="Y62" s="175">
        <f t="shared" si="6"/>
        <v>0</v>
      </c>
      <c r="Z62" s="80"/>
      <c r="AA62" s="80"/>
      <c r="AB62" s="80"/>
      <c r="AC62" s="80"/>
    </row>
    <row r="63" spans="1:29" s="64" customFormat="1" ht="9.75" customHeight="1">
      <c r="A63" s="513"/>
      <c r="B63" s="470" t="str">
        <f>IF('1'!B47&lt;&gt;"",'1'!B47,"")</f>
        <v/>
      </c>
      <c r="C63" s="471"/>
      <c r="D63" s="471"/>
      <c r="E63" s="472"/>
      <c r="F63" s="470" t="str">
        <f>IF('1'!C47&lt;&gt;"",'1'!C47,"")</f>
        <v/>
      </c>
      <c r="G63" s="471"/>
      <c r="H63" s="471"/>
      <c r="I63" s="472"/>
      <c r="J63" s="274" t="str">
        <f>IF('1'!D47&lt;&gt;"",'1'!D47,"")</f>
        <v/>
      </c>
      <c r="K63" s="277" t="str">
        <f>IF('1'!E47&lt;&gt;"",'1'!E47,"")</f>
        <v/>
      </c>
      <c r="L63" s="278" t="str">
        <f>IF('1'!F47&lt;&gt;"",'1'!F47,"")</f>
        <v/>
      </c>
      <c r="M63" s="473" t="str">
        <f>IF('12'!AV47&gt;0,'12'!AV47,"")</f>
        <v/>
      </c>
      <c r="N63" s="474"/>
      <c r="O63" s="474" t="str">
        <f>IF('12'!AX47&gt;0,'12'!AX47,"")</f>
        <v/>
      </c>
      <c r="P63" s="474"/>
      <c r="Q63" s="474" t="str">
        <f>IF('12'!AZ47&gt;0,'12'!AZ47,"")</f>
        <v/>
      </c>
      <c r="R63" s="475"/>
      <c r="S63" s="344" t="str">
        <f t="shared" ref="S63:S94" si="7">IF(OR(B63="",SUM(M63:R63)=0),"",SUM(M63:R63))</f>
        <v/>
      </c>
      <c r="T63" s="345"/>
      <c r="U63" s="175">
        <f t="shared" si="2"/>
        <v>0</v>
      </c>
      <c r="V63" s="175">
        <f t="shared" si="3"/>
        <v>0</v>
      </c>
      <c r="W63" s="175">
        <f t="shared" si="4"/>
        <v>0</v>
      </c>
      <c r="X63" s="175">
        <f t="shared" si="5"/>
        <v>0</v>
      </c>
      <c r="Y63" s="175">
        <f t="shared" si="6"/>
        <v>0</v>
      </c>
    </row>
    <row r="64" spans="1:29" s="64" customFormat="1" ht="9.75" customHeight="1">
      <c r="A64" s="513"/>
      <c r="B64" s="470" t="str">
        <f>IF('1'!B48&lt;&gt;"",'1'!B48,"")</f>
        <v/>
      </c>
      <c r="C64" s="471"/>
      <c r="D64" s="471"/>
      <c r="E64" s="472"/>
      <c r="F64" s="470" t="str">
        <f>IF('1'!C48&lt;&gt;"",'1'!C48,"")</f>
        <v/>
      </c>
      <c r="G64" s="471"/>
      <c r="H64" s="471"/>
      <c r="I64" s="472"/>
      <c r="J64" s="274" t="str">
        <f>IF('1'!D48&lt;&gt;"",'1'!D48,"")</f>
        <v/>
      </c>
      <c r="K64" s="277" t="str">
        <f>IF('1'!E48&lt;&gt;"",'1'!E48,"")</f>
        <v/>
      </c>
      <c r="L64" s="278" t="str">
        <f>IF('1'!F48&lt;&gt;"",'1'!F48,"")</f>
        <v/>
      </c>
      <c r="M64" s="473" t="str">
        <f>IF('12'!AV48&gt;0,'12'!AV48,"")</f>
        <v/>
      </c>
      <c r="N64" s="474"/>
      <c r="O64" s="474" t="str">
        <f>IF('12'!AX48&gt;0,'12'!AX48,"")</f>
        <v/>
      </c>
      <c r="P64" s="474"/>
      <c r="Q64" s="474" t="str">
        <f>IF('12'!AZ48&gt;0,'12'!AZ48,"")</f>
        <v/>
      </c>
      <c r="R64" s="475"/>
      <c r="S64" s="344" t="str">
        <f t="shared" si="7"/>
        <v/>
      </c>
      <c r="T64" s="345"/>
      <c r="U64" s="175">
        <f t="shared" ref="U64:U86" si="8">IF(AND(J64="k",S64&gt;0),1,0)</f>
        <v>0</v>
      </c>
      <c r="V64" s="175">
        <f t="shared" ref="V64:V86" si="9">IF(AND(J64="m",S64&gt;0),1,0)</f>
        <v>0</v>
      </c>
      <c r="W64" s="175">
        <f t="shared" ref="W64:W86" si="10">IF(AND(L64=1,S64&gt;0),1,0)</f>
        <v>0</v>
      </c>
      <c r="X64" s="175">
        <f t="shared" ref="X64:X86" si="11">IF(AND(L64=2,S64&gt;0),1,0)</f>
        <v>0</v>
      </c>
      <c r="Y64" s="175">
        <f t="shared" ref="Y64:Y86" si="12">IF(AND(L64=3,S64&gt;0),1,0)</f>
        <v>0</v>
      </c>
    </row>
    <row r="65" spans="1:25" s="64" customFormat="1" ht="9.75" customHeight="1">
      <c r="A65" s="513"/>
      <c r="B65" s="470" t="str">
        <f>IF('1'!B49&lt;&gt;"",'1'!B49,"")</f>
        <v/>
      </c>
      <c r="C65" s="471"/>
      <c r="D65" s="471"/>
      <c r="E65" s="472"/>
      <c r="F65" s="470" t="str">
        <f>IF('1'!C49&lt;&gt;"",'1'!C49,"")</f>
        <v/>
      </c>
      <c r="G65" s="471"/>
      <c r="H65" s="471"/>
      <c r="I65" s="472"/>
      <c r="J65" s="274" t="str">
        <f>IF('1'!D49&lt;&gt;"",'1'!D49,"")</f>
        <v/>
      </c>
      <c r="K65" s="277" t="str">
        <f>IF('1'!E49&lt;&gt;"",'1'!E49,"")</f>
        <v/>
      </c>
      <c r="L65" s="278" t="str">
        <f>IF('1'!F49&lt;&gt;"",'1'!F49,"")</f>
        <v/>
      </c>
      <c r="M65" s="473" t="str">
        <f>IF('12'!AV49&gt;0,'12'!AV49,"")</f>
        <v/>
      </c>
      <c r="N65" s="474"/>
      <c r="O65" s="474" t="str">
        <f>IF('12'!AX49&gt;0,'12'!AX49,"")</f>
        <v/>
      </c>
      <c r="P65" s="474"/>
      <c r="Q65" s="474" t="str">
        <f>IF('12'!AZ49&gt;0,'12'!AZ49,"")</f>
        <v/>
      </c>
      <c r="R65" s="475"/>
      <c r="S65" s="344" t="str">
        <f t="shared" si="7"/>
        <v/>
      </c>
      <c r="T65" s="345"/>
      <c r="U65" s="175">
        <f t="shared" si="8"/>
        <v>0</v>
      </c>
      <c r="V65" s="175">
        <f t="shared" si="9"/>
        <v>0</v>
      </c>
      <c r="W65" s="175">
        <f t="shared" si="10"/>
        <v>0</v>
      </c>
      <c r="X65" s="175">
        <f t="shared" si="11"/>
        <v>0</v>
      </c>
      <c r="Y65" s="175">
        <f t="shared" si="12"/>
        <v>0</v>
      </c>
    </row>
    <row r="66" spans="1:25" s="64" customFormat="1" ht="9.75" customHeight="1">
      <c r="A66" s="513"/>
      <c r="B66" s="470" t="str">
        <f>IF('1'!B50&lt;&gt;"",'1'!B50,"")</f>
        <v/>
      </c>
      <c r="C66" s="471"/>
      <c r="D66" s="471"/>
      <c r="E66" s="472"/>
      <c r="F66" s="470" t="str">
        <f>IF('1'!C50&lt;&gt;"",'1'!C50,"")</f>
        <v/>
      </c>
      <c r="G66" s="471"/>
      <c r="H66" s="471"/>
      <c r="I66" s="472"/>
      <c r="J66" s="274" t="str">
        <f>IF('1'!D50&lt;&gt;"",'1'!D50,"")</f>
        <v/>
      </c>
      <c r="K66" s="277" t="str">
        <f>IF('1'!E50&lt;&gt;"",'1'!E50,"")</f>
        <v/>
      </c>
      <c r="L66" s="278" t="str">
        <f>IF('1'!F50&lt;&gt;"",'1'!F50,"")</f>
        <v/>
      </c>
      <c r="M66" s="473" t="str">
        <f>IF('12'!AV50&gt;0,'12'!AV50,"")</f>
        <v/>
      </c>
      <c r="N66" s="474"/>
      <c r="O66" s="474" t="str">
        <f>IF('12'!AX50&gt;0,'12'!AX50,"")</f>
        <v/>
      </c>
      <c r="P66" s="474"/>
      <c r="Q66" s="474" t="str">
        <f>IF('12'!AZ50&gt;0,'12'!AZ50,"")</f>
        <v/>
      </c>
      <c r="R66" s="475"/>
      <c r="S66" s="344" t="str">
        <f t="shared" si="7"/>
        <v/>
      </c>
      <c r="T66" s="345"/>
      <c r="U66" s="175">
        <f t="shared" si="8"/>
        <v>0</v>
      </c>
      <c r="V66" s="175">
        <f t="shared" si="9"/>
        <v>0</v>
      </c>
      <c r="W66" s="175">
        <f t="shared" si="10"/>
        <v>0</v>
      </c>
      <c r="X66" s="175">
        <f t="shared" si="11"/>
        <v>0</v>
      </c>
      <c r="Y66" s="175">
        <f t="shared" si="12"/>
        <v>0</v>
      </c>
    </row>
    <row r="67" spans="1:25" s="64" customFormat="1" ht="9.75" customHeight="1">
      <c r="A67" s="513"/>
      <c r="B67" s="470" t="str">
        <f>IF('1'!B51&lt;&gt;"",'1'!B51,"")</f>
        <v/>
      </c>
      <c r="C67" s="471"/>
      <c r="D67" s="471"/>
      <c r="E67" s="472"/>
      <c r="F67" s="470" t="str">
        <f>IF('1'!C51&lt;&gt;"",'1'!C51,"")</f>
        <v/>
      </c>
      <c r="G67" s="471"/>
      <c r="H67" s="471"/>
      <c r="I67" s="472"/>
      <c r="J67" s="274" t="str">
        <f>IF('1'!D51&lt;&gt;"",'1'!D51,"")</f>
        <v/>
      </c>
      <c r="K67" s="277" t="str">
        <f>IF('1'!E51&lt;&gt;"",'1'!E51,"")</f>
        <v/>
      </c>
      <c r="L67" s="278" t="str">
        <f>IF('1'!F51&lt;&gt;"",'1'!F51,"")</f>
        <v/>
      </c>
      <c r="M67" s="473" t="str">
        <f>IF('12'!AV51&gt;0,'12'!AV51,"")</f>
        <v/>
      </c>
      <c r="N67" s="474"/>
      <c r="O67" s="474" t="str">
        <f>IF('12'!AX51&gt;0,'12'!AX51,"")</f>
        <v/>
      </c>
      <c r="P67" s="474"/>
      <c r="Q67" s="474" t="str">
        <f>IF('12'!AZ51&gt;0,'12'!AZ51,"")</f>
        <v/>
      </c>
      <c r="R67" s="475"/>
      <c r="S67" s="344" t="str">
        <f t="shared" si="7"/>
        <v/>
      </c>
      <c r="T67" s="345"/>
      <c r="U67" s="175">
        <f t="shared" si="8"/>
        <v>0</v>
      </c>
      <c r="V67" s="175">
        <f t="shared" si="9"/>
        <v>0</v>
      </c>
      <c r="W67" s="175">
        <f t="shared" si="10"/>
        <v>0</v>
      </c>
      <c r="X67" s="175">
        <f t="shared" si="11"/>
        <v>0</v>
      </c>
      <c r="Y67" s="175">
        <f t="shared" si="12"/>
        <v>0</v>
      </c>
    </row>
    <row r="68" spans="1:25" s="64" customFormat="1" ht="9.75" customHeight="1">
      <c r="A68" s="513"/>
      <c r="B68" s="470" t="str">
        <f>IF('1'!B52&lt;&gt;"",'1'!B52,"")</f>
        <v/>
      </c>
      <c r="C68" s="471"/>
      <c r="D68" s="471"/>
      <c r="E68" s="472"/>
      <c r="F68" s="470" t="str">
        <f>IF('1'!C52&lt;&gt;"",'1'!C52,"")</f>
        <v/>
      </c>
      <c r="G68" s="471"/>
      <c r="H68" s="471"/>
      <c r="I68" s="472"/>
      <c r="J68" s="274" t="str">
        <f>IF('1'!D52&lt;&gt;"",'1'!D52,"")</f>
        <v/>
      </c>
      <c r="K68" s="277" t="str">
        <f>IF('1'!E52&lt;&gt;"",'1'!E52,"")</f>
        <v/>
      </c>
      <c r="L68" s="278" t="str">
        <f>IF('1'!F52&lt;&gt;"",'1'!F52,"")</f>
        <v/>
      </c>
      <c r="M68" s="473" t="str">
        <f>IF('12'!AV52&gt;0,'12'!AV52,"")</f>
        <v/>
      </c>
      <c r="N68" s="474"/>
      <c r="O68" s="474" t="str">
        <f>IF('12'!AX52&gt;0,'12'!AX52,"")</f>
        <v/>
      </c>
      <c r="P68" s="474"/>
      <c r="Q68" s="474" t="str">
        <f>IF('12'!AZ52&gt;0,'12'!AZ52,"")</f>
        <v/>
      </c>
      <c r="R68" s="475"/>
      <c r="S68" s="344" t="str">
        <f t="shared" si="7"/>
        <v/>
      </c>
      <c r="T68" s="345"/>
      <c r="U68" s="175">
        <f t="shared" si="8"/>
        <v>0</v>
      </c>
      <c r="V68" s="175">
        <f t="shared" si="9"/>
        <v>0</v>
      </c>
      <c r="W68" s="175">
        <f t="shared" si="10"/>
        <v>0</v>
      </c>
      <c r="X68" s="175">
        <f t="shared" si="11"/>
        <v>0</v>
      </c>
      <c r="Y68" s="175">
        <f t="shared" si="12"/>
        <v>0</v>
      </c>
    </row>
    <row r="69" spans="1:25" s="64" customFormat="1" ht="9.75" customHeight="1">
      <c r="A69" s="513"/>
      <c r="B69" s="470" t="str">
        <f>IF('1'!B53&lt;&gt;"",'1'!B53,"")</f>
        <v/>
      </c>
      <c r="C69" s="471"/>
      <c r="D69" s="471"/>
      <c r="E69" s="472"/>
      <c r="F69" s="470" t="str">
        <f>IF('1'!C53&lt;&gt;"",'1'!C53,"")</f>
        <v/>
      </c>
      <c r="G69" s="471"/>
      <c r="H69" s="471"/>
      <c r="I69" s="472"/>
      <c r="J69" s="274" t="str">
        <f>IF('1'!D53&lt;&gt;"",'1'!D53,"")</f>
        <v/>
      </c>
      <c r="K69" s="277" t="str">
        <f>IF('1'!E53&lt;&gt;"",'1'!E53,"")</f>
        <v/>
      </c>
      <c r="L69" s="278" t="str">
        <f>IF('1'!F53&lt;&gt;"",'1'!F53,"")</f>
        <v/>
      </c>
      <c r="M69" s="473" t="str">
        <f>IF('12'!AV53&gt;0,'12'!AV53,"")</f>
        <v/>
      </c>
      <c r="N69" s="474"/>
      <c r="O69" s="474" t="str">
        <f>IF('12'!AX53&gt;0,'12'!AX53,"")</f>
        <v/>
      </c>
      <c r="P69" s="474"/>
      <c r="Q69" s="474" t="str">
        <f>IF('12'!AZ53&gt;0,'12'!AZ53,"")</f>
        <v/>
      </c>
      <c r="R69" s="475"/>
      <c r="S69" s="344" t="str">
        <f t="shared" si="7"/>
        <v/>
      </c>
      <c r="T69" s="345"/>
      <c r="U69" s="175">
        <f t="shared" si="8"/>
        <v>0</v>
      </c>
      <c r="V69" s="175">
        <f t="shared" si="9"/>
        <v>0</v>
      </c>
      <c r="W69" s="175">
        <f t="shared" si="10"/>
        <v>0</v>
      </c>
      <c r="X69" s="175">
        <f t="shared" si="11"/>
        <v>0</v>
      </c>
      <c r="Y69" s="175">
        <f t="shared" si="12"/>
        <v>0</v>
      </c>
    </row>
    <row r="70" spans="1:25" s="64" customFormat="1" ht="9.75" customHeight="1">
      <c r="A70" s="513"/>
      <c r="B70" s="470" t="str">
        <f>IF('1'!B54&lt;&gt;"",'1'!B54,"")</f>
        <v/>
      </c>
      <c r="C70" s="471"/>
      <c r="D70" s="471"/>
      <c r="E70" s="472"/>
      <c r="F70" s="470" t="str">
        <f>IF('1'!C54&lt;&gt;"",'1'!C54,"")</f>
        <v/>
      </c>
      <c r="G70" s="471"/>
      <c r="H70" s="471"/>
      <c r="I70" s="472"/>
      <c r="J70" s="274" t="str">
        <f>IF('1'!D54&lt;&gt;"",'1'!D54,"")</f>
        <v/>
      </c>
      <c r="K70" s="277" t="str">
        <f>IF('1'!E54&lt;&gt;"",'1'!E54,"")</f>
        <v/>
      </c>
      <c r="L70" s="278" t="str">
        <f>IF('1'!F54&lt;&gt;"",'1'!F54,"")</f>
        <v/>
      </c>
      <c r="M70" s="473" t="str">
        <f>IF('12'!AV54&gt;0,'12'!AV54,"")</f>
        <v/>
      </c>
      <c r="N70" s="474"/>
      <c r="O70" s="474" t="str">
        <f>IF('12'!AX54&gt;0,'12'!AX54,"")</f>
        <v/>
      </c>
      <c r="P70" s="474"/>
      <c r="Q70" s="474" t="str">
        <f>IF('12'!AZ54&gt;0,'12'!AZ54,"")</f>
        <v/>
      </c>
      <c r="R70" s="475"/>
      <c r="S70" s="344" t="str">
        <f t="shared" si="7"/>
        <v/>
      </c>
      <c r="T70" s="345"/>
      <c r="U70" s="175">
        <f t="shared" si="8"/>
        <v>0</v>
      </c>
      <c r="V70" s="175">
        <f t="shared" si="9"/>
        <v>0</v>
      </c>
      <c r="W70" s="175">
        <f t="shared" si="10"/>
        <v>0</v>
      </c>
      <c r="X70" s="175">
        <f t="shared" si="11"/>
        <v>0</v>
      </c>
      <c r="Y70" s="175">
        <f t="shared" si="12"/>
        <v>0</v>
      </c>
    </row>
    <row r="71" spans="1:25" s="64" customFormat="1" ht="9.75" customHeight="1">
      <c r="A71" s="513"/>
      <c r="B71" s="470" t="str">
        <f>IF('1'!B55&lt;&gt;"",'1'!B55,"")</f>
        <v/>
      </c>
      <c r="C71" s="471"/>
      <c r="D71" s="471"/>
      <c r="E71" s="472"/>
      <c r="F71" s="470" t="str">
        <f>IF('1'!C55&lt;&gt;"",'1'!C55,"")</f>
        <v/>
      </c>
      <c r="G71" s="471"/>
      <c r="H71" s="471"/>
      <c r="I71" s="472"/>
      <c r="J71" s="274" t="str">
        <f>IF('1'!D55&lt;&gt;"",'1'!D55,"")</f>
        <v/>
      </c>
      <c r="K71" s="277" t="str">
        <f>IF('1'!E55&lt;&gt;"",'1'!E55,"")</f>
        <v/>
      </c>
      <c r="L71" s="278" t="str">
        <f>IF('1'!F55&lt;&gt;"",'1'!F55,"")</f>
        <v/>
      </c>
      <c r="M71" s="473" t="str">
        <f>IF('12'!AV55&gt;0,'12'!AV55,"")</f>
        <v/>
      </c>
      <c r="N71" s="474"/>
      <c r="O71" s="474" t="str">
        <f>IF('12'!AX55&gt;0,'12'!AX55,"")</f>
        <v/>
      </c>
      <c r="P71" s="474"/>
      <c r="Q71" s="474" t="str">
        <f>IF('12'!AZ55&gt;0,'12'!AZ55,"")</f>
        <v/>
      </c>
      <c r="R71" s="475"/>
      <c r="S71" s="344" t="str">
        <f t="shared" si="7"/>
        <v/>
      </c>
      <c r="T71" s="345"/>
      <c r="U71" s="175">
        <f t="shared" si="8"/>
        <v>0</v>
      </c>
      <c r="V71" s="175">
        <f t="shared" si="9"/>
        <v>0</v>
      </c>
      <c r="W71" s="175">
        <f t="shared" si="10"/>
        <v>0</v>
      </c>
      <c r="X71" s="175">
        <f t="shared" si="11"/>
        <v>0</v>
      </c>
      <c r="Y71" s="175">
        <f t="shared" si="12"/>
        <v>0</v>
      </c>
    </row>
    <row r="72" spans="1:25" s="64" customFormat="1" ht="9.75" customHeight="1">
      <c r="A72" s="513"/>
      <c r="B72" s="470" t="str">
        <f>IF('1'!B56&lt;&gt;"",'1'!B56,"")</f>
        <v/>
      </c>
      <c r="C72" s="471"/>
      <c r="D72" s="471"/>
      <c r="E72" s="472"/>
      <c r="F72" s="470" t="str">
        <f>IF('1'!C56&lt;&gt;"",'1'!C56,"")</f>
        <v/>
      </c>
      <c r="G72" s="471"/>
      <c r="H72" s="471"/>
      <c r="I72" s="472"/>
      <c r="J72" s="274" t="str">
        <f>IF('1'!D56&lt;&gt;"",'1'!D56,"")</f>
        <v/>
      </c>
      <c r="K72" s="277" t="str">
        <f>IF('1'!E56&lt;&gt;"",'1'!E56,"")</f>
        <v/>
      </c>
      <c r="L72" s="278" t="str">
        <f>IF('1'!F56&lt;&gt;"",'1'!F56,"")</f>
        <v/>
      </c>
      <c r="M72" s="473" t="str">
        <f>IF('12'!AV56&gt;0,'12'!AV56,"")</f>
        <v/>
      </c>
      <c r="N72" s="474"/>
      <c r="O72" s="474" t="str">
        <f>IF('12'!AX56&gt;0,'12'!AX56,"")</f>
        <v/>
      </c>
      <c r="P72" s="474"/>
      <c r="Q72" s="474" t="str">
        <f>IF('12'!AZ56&gt;0,'12'!AZ56,"")</f>
        <v/>
      </c>
      <c r="R72" s="475"/>
      <c r="S72" s="344" t="str">
        <f t="shared" si="7"/>
        <v/>
      </c>
      <c r="T72" s="345"/>
      <c r="U72" s="175">
        <f t="shared" si="8"/>
        <v>0</v>
      </c>
      <c r="V72" s="175">
        <f t="shared" si="9"/>
        <v>0</v>
      </c>
      <c r="W72" s="175">
        <f t="shared" si="10"/>
        <v>0</v>
      </c>
      <c r="X72" s="175">
        <f t="shared" si="11"/>
        <v>0</v>
      </c>
      <c r="Y72" s="175">
        <f t="shared" si="12"/>
        <v>0</v>
      </c>
    </row>
    <row r="73" spans="1:25" s="64" customFormat="1" ht="9.75" customHeight="1">
      <c r="A73" s="513"/>
      <c r="B73" s="470" t="str">
        <f>IF('1'!B57&lt;&gt;"",'1'!B57,"")</f>
        <v/>
      </c>
      <c r="C73" s="471"/>
      <c r="D73" s="471"/>
      <c r="E73" s="472"/>
      <c r="F73" s="470" t="str">
        <f>IF('1'!C57&lt;&gt;"",'1'!C57,"")</f>
        <v/>
      </c>
      <c r="G73" s="471"/>
      <c r="H73" s="471"/>
      <c r="I73" s="472"/>
      <c r="J73" s="274" t="str">
        <f>IF('1'!D57&lt;&gt;"",'1'!D57,"")</f>
        <v/>
      </c>
      <c r="K73" s="277" t="str">
        <f>IF('1'!E57&lt;&gt;"",'1'!E57,"")</f>
        <v/>
      </c>
      <c r="L73" s="278" t="str">
        <f>IF('1'!F57&lt;&gt;"",'1'!F57,"")</f>
        <v/>
      </c>
      <c r="M73" s="473" t="str">
        <f>IF('12'!AV57&gt;0,'12'!AV57,"")</f>
        <v/>
      </c>
      <c r="N73" s="474"/>
      <c r="O73" s="474" t="str">
        <f>IF('12'!AX57&gt;0,'12'!AX57,"")</f>
        <v/>
      </c>
      <c r="P73" s="474"/>
      <c r="Q73" s="474" t="str">
        <f>IF('12'!AZ57&gt;0,'12'!AZ57,"")</f>
        <v/>
      </c>
      <c r="R73" s="475"/>
      <c r="S73" s="344" t="str">
        <f t="shared" si="7"/>
        <v/>
      </c>
      <c r="T73" s="345"/>
      <c r="U73" s="175">
        <f t="shared" si="8"/>
        <v>0</v>
      </c>
      <c r="V73" s="175">
        <f t="shared" si="9"/>
        <v>0</v>
      </c>
      <c r="W73" s="175">
        <f t="shared" si="10"/>
        <v>0</v>
      </c>
      <c r="X73" s="175">
        <f t="shared" si="11"/>
        <v>0</v>
      </c>
      <c r="Y73" s="175">
        <f t="shared" si="12"/>
        <v>0</v>
      </c>
    </row>
    <row r="74" spans="1:25" s="64" customFormat="1" ht="9.75" customHeight="1">
      <c r="A74" s="513"/>
      <c r="B74" s="470" t="str">
        <f>IF('1'!B58&lt;&gt;"",'1'!B58,"")</f>
        <v/>
      </c>
      <c r="C74" s="471"/>
      <c r="D74" s="471"/>
      <c r="E74" s="472"/>
      <c r="F74" s="470" t="str">
        <f>IF('1'!C58&lt;&gt;"",'1'!C58,"")</f>
        <v/>
      </c>
      <c r="G74" s="471"/>
      <c r="H74" s="471"/>
      <c r="I74" s="472"/>
      <c r="J74" s="274" t="str">
        <f>IF('1'!D58&lt;&gt;"",'1'!D58,"")</f>
        <v/>
      </c>
      <c r="K74" s="277" t="str">
        <f>IF('1'!E58&lt;&gt;"",'1'!E58,"")</f>
        <v/>
      </c>
      <c r="L74" s="278" t="str">
        <f>IF('1'!F58&lt;&gt;"",'1'!F58,"")</f>
        <v/>
      </c>
      <c r="M74" s="473" t="str">
        <f>IF('12'!AV58&gt;0,'12'!AV58,"")</f>
        <v/>
      </c>
      <c r="N74" s="474"/>
      <c r="O74" s="474" t="str">
        <f>IF('12'!AX58&gt;0,'12'!AX58,"")</f>
        <v/>
      </c>
      <c r="P74" s="474"/>
      <c r="Q74" s="474" t="str">
        <f>IF('12'!AZ58&gt;0,'12'!AZ58,"")</f>
        <v/>
      </c>
      <c r="R74" s="475"/>
      <c r="S74" s="344" t="str">
        <f t="shared" si="7"/>
        <v/>
      </c>
      <c r="T74" s="345"/>
      <c r="U74" s="175">
        <f t="shared" si="8"/>
        <v>0</v>
      </c>
      <c r="V74" s="175">
        <f t="shared" si="9"/>
        <v>0</v>
      </c>
      <c r="W74" s="175">
        <f t="shared" si="10"/>
        <v>0</v>
      </c>
      <c r="X74" s="175">
        <f t="shared" si="11"/>
        <v>0</v>
      </c>
      <c r="Y74" s="175">
        <f t="shared" si="12"/>
        <v>0</v>
      </c>
    </row>
    <row r="75" spans="1:25" s="64" customFormat="1" ht="9.75" customHeight="1">
      <c r="A75" s="513"/>
      <c r="B75" s="470" t="str">
        <f>IF('1'!B59&lt;&gt;"",'1'!B59,"")</f>
        <v/>
      </c>
      <c r="C75" s="471"/>
      <c r="D75" s="471"/>
      <c r="E75" s="472"/>
      <c r="F75" s="470" t="str">
        <f>IF('1'!C59&lt;&gt;"",'1'!C59,"")</f>
        <v/>
      </c>
      <c r="G75" s="471"/>
      <c r="H75" s="471"/>
      <c r="I75" s="472"/>
      <c r="J75" s="274" t="str">
        <f>IF('1'!D59&lt;&gt;"",'1'!D59,"")</f>
        <v/>
      </c>
      <c r="K75" s="277" t="str">
        <f>IF('1'!E59&lt;&gt;"",'1'!E59,"")</f>
        <v/>
      </c>
      <c r="L75" s="278" t="str">
        <f>IF('1'!F59&lt;&gt;"",'1'!F59,"")</f>
        <v/>
      </c>
      <c r="M75" s="473" t="str">
        <f>IF('12'!AV59&gt;0,'12'!AV59,"")</f>
        <v/>
      </c>
      <c r="N75" s="474"/>
      <c r="O75" s="474" t="str">
        <f>IF('12'!AX59&gt;0,'12'!AX59,"")</f>
        <v/>
      </c>
      <c r="P75" s="474"/>
      <c r="Q75" s="474" t="str">
        <f>IF('12'!AZ59&gt;0,'12'!AZ59,"")</f>
        <v/>
      </c>
      <c r="R75" s="475"/>
      <c r="S75" s="344" t="str">
        <f t="shared" si="7"/>
        <v/>
      </c>
      <c r="T75" s="345"/>
      <c r="U75" s="175">
        <f t="shared" si="8"/>
        <v>0</v>
      </c>
      <c r="V75" s="175">
        <f t="shared" si="9"/>
        <v>0</v>
      </c>
      <c r="W75" s="175">
        <f t="shared" si="10"/>
        <v>0</v>
      </c>
      <c r="X75" s="175">
        <f t="shared" si="11"/>
        <v>0</v>
      </c>
      <c r="Y75" s="175">
        <f t="shared" si="12"/>
        <v>0</v>
      </c>
    </row>
    <row r="76" spans="1:25" s="64" customFormat="1" ht="9.75" customHeight="1">
      <c r="A76" s="513"/>
      <c r="B76" s="470" t="str">
        <f>IF('1'!B60&lt;&gt;"",'1'!B60,"")</f>
        <v/>
      </c>
      <c r="C76" s="471"/>
      <c r="D76" s="471"/>
      <c r="E76" s="472"/>
      <c r="F76" s="470" t="str">
        <f>IF('1'!C60&lt;&gt;"",'1'!C60,"")</f>
        <v/>
      </c>
      <c r="G76" s="471"/>
      <c r="H76" s="471"/>
      <c r="I76" s="472"/>
      <c r="J76" s="274" t="str">
        <f>IF('1'!D60&lt;&gt;"",'1'!D60,"")</f>
        <v/>
      </c>
      <c r="K76" s="277" t="str">
        <f>IF('1'!E60&lt;&gt;"",'1'!E60,"")</f>
        <v/>
      </c>
      <c r="L76" s="278" t="str">
        <f>IF('1'!F60&lt;&gt;"",'1'!F60,"")</f>
        <v/>
      </c>
      <c r="M76" s="473" t="str">
        <f>IF('12'!AV60&gt;0,'12'!AV60,"")</f>
        <v/>
      </c>
      <c r="N76" s="474"/>
      <c r="O76" s="474" t="str">
        <f>IF('12'!AX60&gt;0,'12'!AX60,"")</f>
        <v/>
      </c>
      <c r="P76" s="474"/>
      <c r="Q76" s="474" t="str">
        <f>IF('12'!AZ60&gt;0,'12'!AZ60,"")</f>
        <v/>
      </c>
      <c r="R76" s="475"/>
      <c r="S76" s="344" t="str">
        <f t="shared" si="7"/>
        <v/>
      </c>
      <c r="T76" s="345"/>
      <c r="U76" s="175">
        <f t="shared" si="8"/>
        <v>0</v>
      </c>
      <c r="V76" s="175">
        <f t="shared" si="9"/>
        <v>0</v>
      </c>
      <c r="W76" s="175">
        <f t="shared" si="10"/>
        <v>0</v>
      </c>
      <c r="X76" s="175">
        <f t="shared" si="11"/>
        <v>0</v>
      </c>
      <c r="Y76" s="175">
        <f t="shared" si="12"/>
        <v>0</v>
      </c>
    </row>
    <row r="77" spans="1:25" s="64" customFormat="1" ht="9.75" customHeight="1">
      <c r="A77" s="513"/>
      <c r="B77" s="470" t="str">
        <f>IF('1'!B61&lt;&gt;"",'1'!B61,"")</f>
        <v/>
      </c>
      <c r="C77" s="471"/>
      <c r="D77" s="471"/>
      <c r="E77" s="472"/>
      <c r="F77" s="470" t="str">
        <f>IF('1'!C61&lt;&gt;"",'1'!C61,"")</f>
        <v/>
      </c>
      <c r="G77" s="471"/>
      <c r="H77" s="471"/>
      <c r="I77" s="472"/>
      <c r="J77" s="274" t="str">
        <f>IF('1'!D61&lt;&gt;"",'1'!D61,"")</f>
        <v/>
      </c>
      <c r="K77" s="277" t="str">
        <f>IF('1'!E61&lt;&gt;"",'1'!E61,"")</f>
        <v/>
      </c>
      <c r="L77" s="278" t="str">
        <f>IF('1'!F61&lt;&gt;"",'1'!F61,"")</f>
        <v/>
      </c>
      <c r="M77" s="473" t="str">
        <f>IF('12'!AV61&gt;0,'12'!AV61,"")</f>
        <v/>
      </c>
      <c r="N77" s="474"/>
      <c r="O77" s="474" t="str">
        <f>IF('12'!AX61&gt;0,'12'!AX61,"")</f>
        <v/>
      </c>
      <c r="P77" s="474"/>
      <c r="Q77" s="474" t="str">
        <f>IF('12'!AZ61&gt;0,'12'!AZ61,"")</f>
        <v/>
      </c>
      <c r="R77" s="475"/>
      <c r="S77" s="344" t="str">
        <f t="shared" si="7"/>
        <v/>
      </c>
      <c r="T77" s="345"/>
      <c r="U77" s="175">
        <f t="shared" si="8"/>
        <v>0</v>
      </c>
      <c r="V77" s="175">
        <f t="shared" si="9"/>
        <v>0</v>
      </c>
      <c r="W77" s="175">
        <f t="shared" si="10"/>
        <v>0</v>
      </c>
      <c r="X77" s="175">
        <f t="shared" si="11"/>
        <v>0</v>
      </c>
      <c r="Y77" s="175">
        <f t="shared" si="12"/>
        <v>0</v>
      </c>
    </row>
    <row r="78" spans="1:25" s="64" customFormat="1" ht="9.75" customHeight="1">
      <c r="A78" s="513"/>
      <c r="B78" s="470" t="str">
        <f>IF('1'!B62&lt;&gt;"",'1'!B62,"")</f>
        <v/>
      </c>
      <c r="C78" s="471"/>
      <c r="D78" s="471"/>
      <c r="E78" s="472"/>
      <c r="F78" s="470" t="str">
        <f>IF('1'!C62&lt;&gt;"",'1'!C62,"")</f>
        <v/>
      </c>
      <c r="G78" s="471"/>
      <c r="H78" s="471"/>
      <c r="I78" s="472"/>
      <c r="J78" s="274" t="str">
        <f>IF('1'!D62&lt;&gt;"",'1'!D62,"")</f>
        <v/>
      </c>
      <c r="K78" s="277" t="str">
        <f>IF('1'!E62&lt;&gt;"",'1'!E62,"")</f>
        <v/>
      </c>
      <c r="L78" s="278" t="str">
        <f>IF('1'!F62&lt;&gt;"",'1'!F62,"")</f>
        <v/>
      </c>
      <c r="M78" s="473" t="str">
        <f>IF('12'!AV62&gt;0,'12'!AV62,"")</f>
        <v/>
      </c>
      <c r="N78" s="474"/>
      <c r="O78" s="474" t="str">
        <f>IF('12'!AX62&gt;0,'12'!AX62,"")</f>
        <v/>
      </c>
      <c r="P78" s="474"/>
      <c r="Q78" s="474" t="str">
        <f>IF('12'!AZ62&gt;0,'12'!AZ62,"")</f>
        <v/>
      </c>
      <c r="R78" s="475"/>
      <c r="S78" s="344" t="str">
        <f t="shared" si="7"/>
        <v/>
      </c>
      <c r="T78" s="345"/>
      <c r="U78" s="175">
        <f t="shared" si="8"/>
        <v>0</v>
      </c>
      <c r="V78" s="175">
        <f t="shared" si="9"/>
        <v>0</v>
      </c>
      <c r="W78" s="175">
        <f t="shared" si="10"/>
        <v>0</v>
      </c>
      <c r="X78" s="175">
        <f t="shared" si="11"/>
        <v>0</v>
      </c>
      <c r="Y78" s="175">
        <f t="shared" si="12"/>
        <v>0</v>
      </c>
    </row>
    <row r="79" spans="1:25" s="64" customFormat="1" ht="9.75" customHeight="1">
      <c r="A79" s="513"/>
      <c r="B79" s="470" t="str">
        <f>IF('1'!B63&lt;&gt;"",'1'!B63,"")</f>
        <v/>
      </c>
      <c r="C79" s="471"/>
      <c r="D79" s="471"/>
      <c r="E79" s="472"/>
      <c r="F79" s="470" t="str">
        <f>IF('1'!C63&lt;&gt;"",'1'!C63,"")</f>
        <v/>
      </c>
      <c r="G79" s="471"/>
      <c r="H79" s="471"/>
      <c r="I79" s="472"/>
      <c r="J79" s="274" t="str">
        <f>IF('1'!D63&lt;&gt;"",'1'!D63,"")</f>
        <v/>
      </c>
      <c r="K79" s="277" t="str">
        <f>IF('1'!E63&lt;&gt;"",'1'!E63,"")</f>
        <v/>
      </c>
      <c r="L79" s="278" t="str">
        <f>IF('1'!F63&lt;&gt;"",'1'!F63,"")</f>
        <v/>
      </c>
      <c r="M79" s="473" t="str">
        <f>IF('12'!AV63&gt;0,'12'!AV63,"")</f>
        <v/>
      </c>
      <c r="N79" s="474"/>
      <c r="O79" s="474" t="str">
        <f>IF('12'!AX63&gt;0,'12'!AX63,"")</f>
        <v/>
      </c>
      <c r="P79" s="474"/>
      <c r="Q79" s="474" t="str">
        <f>IF('12'!AZ63&gt;0,'12'!AZ63,"")</f>
        <v/>
      </c>
      <c r="R79" s="475"/>
      <c r="S79" s="344" t="str">
        <f t="shared" si="7"/>
        <v/>
      </c>
      <c r="T79" s="345"/>
      <c r="U79" s="175">
        <f t="shared" si="8"/>
        <v>0</v>
      </c>
      <c r="V79" s="175">
        <f t="shared" si="9"/>
        <v>0</v>
      </c>
      <c r="W79" s="175">
        <f t="shared" si="10"/>
        <v>0</v>
      </c>
      <c r="X79" s="175">
        <f t="shared" si="11"/>
        <v>0</v>
      </c>
      <c r="Y79" s="175">
        <f t="shared" si="12"/>
        <v>0</v>
      </c>
    </row>
    <row r="80" spans="1:25" s="64" customFormat="1" ht="9.75" customHeight="1">
      <c r="A80" s="513"/>
      <c r="B80" s="470" t="str">
        <f>IF('1'!B64&lt;&gt;"",'1'!B64,"")</f>
        <v/>
      </c>
      <c r="C80" s="471"/>
      <c r="D80" s="471"/>
      <c r="E80" s="472"/>
      <c r="F80" s="470" t="str">
        <f>IF('1'!C64&lt;&gt;"",'1'!C64,"")</f>
        <v/>
      </c>
      <c r="G80" s="471"/>
      <c r="H80" s="471"/>
      <c r="I80" s="472"/>
      <c r="J80" s="274" t="str">
        <f>IF('1'!D64&lt;&gt;"",'1'!D64,"")</f>
        <v/>
      </c>
      <c r="K80" s="277" t="str">
        <f>IF('1'!E64&lt;&gt;"",'1'!E64,"")</f>
        <v/>
      </c>
      <c r="L80" s="278" t="str">
        <f>IF('1'!F64&lt;&gt;"",'1'!F64,"")</f>
        <v/>
      </c>
      <c r="M80" s="473" t="str">
        <f>IF('12'!AV64&gt;0,'12'!AV64,"")</f>
        <v/>
      </c>
      <c r="N80" s="474"/>
      <c r="O80" s="474" t="str">
        <f>IF('12'!AX64&gt;0,'12'!AX64,"")</f>
        <v/>
      </c>
      <c r="P80" s="474"/>
      <c r="Q80" s="474" t="str">
        <f>IF('12'!AZ64&gt;0,'12'!AZ64,"")</f>
        <v/>
      </c>
      <c r="R80" s="475"/>
      <c r="S80" s="344" t="str">
        <f t="shared" si="7"/>
        <v/>
      </c>
      <c r="T80" s="345"/>
      <c r="U80" s="175">
        <f t="shared" si="8"/>
        <v>0</v>
      </c>
      <c r="V80" s="175">
        <f t="shared" si="9"/>
        <v>0</v>
      </c>
      <c r="W80" s="175">
        <f t="shared" si="10"/>
        <v>0</v>
      </c>
      <c r="X80" s="175">
        <f t="shared" si="11"/>
        <v>0</v>
      </c>
      <c r="Y80" s="175">
        <f t="shared" si="12"/>
        <v>0</v>
      </c>
    </row>
    <row r="81" spans="1:29" s="64" customFormat="1" ht="9.75" customHeight="1">
      <c r="A81" s="513"/>
      <c r="B81" s="470" t="str">
        <f>IF('1'!B65&lt;&gt;"",'1'!B65,"")</f>
        <v/>
      </c>
      <c r="C81" s="471"/>
      <c r="D81" s="471"/>
      <c r="E81" s="472"/>
      <c r="F81" s="470" t="str">
        <f>IF('1'!C65&lt;&gt;"",'1'!C65,"")</f>
        <v/>
      </c>
      <c r="G81" s="471"/>
      <c r="H81" s="471"/>
      <c r="I81" s="472"/>
      <c r="J81" s="274" t="str">
        <f>IF('1'!D65&lt;&gt;"",'1'!D65,"")</f>
        <v/>
      </c>
      <c r="K81" s="277" t="str">
        <f>IF('1'!E65&lt;&gt;"",'1'!E65,"")</f>
        <v/>
      </c>
      <c r="L81" s="278" t="str">
        <f>IF('1'!F65&lt;&gt;"",'1'!F65,"")</f>
        <v/>
      </c>
      <c r="M81" s="473" t="str">
        <f>IF('12'!AV65&gt;0,'12'!AV65,"")</f>
        <v/>
      </c>
      <c r="N81" s="474"/>
      <c r="O81" s="474" t="str">
        <f>IF('12'!AX65&gt;0,'12'!AX65,"")</f>
        <v/>
      </c>
      <c r="P81" s="474"/>
      <c r="Q81" s="474" t="str">
        <f>IF('12'!AZ65&gt;0,'12'!AZ65,"")</f>
        <v/>
      </c>
      <c r="R81" s="475"/>
      <c r="S81" s="344" t="str">
        <f t="shared" si="7"/>
        <v/>
      </c>
      <c r="T81" s="345"/>
      <c r="U81" s="175">
        <f t="shared" si="8"/>
        <v>0</v>
      </c>
      <c r="V81" s="175">
        <f t="shared" si="9"/>
        <v>0</v>
      </c>
      <c r="W81" s="175">
        <f t="shared" si="10"/>
        <v>0</v>
      </c>
      <c r="X81" s="175">
        <f t="shared" si="11"/>
        <v>0</v>
      </c>
      <c r="Y81" s="175">
        <f t="shared" si="12"/>
        <v>0</v>
      </c>
    </row>
    <row r="82" spans="1:29" s="64" customFormat="1" ht="9.75" customHeight="1">
      <c r="A82" s="513"/>
      <c r="B82" s="470" t="str">
        <f>IF('1'!B66&lt;&gt;"",'1'!B66,"")</f>
        <v/>
      </c>
      <c r="C82" s="471"/>
      <c r="D82" s="471"/>
      <c r="E82" s="472"/>
      <c r="F82" s="470" t="str">
        <f>IF('1'!C66&lt;&gt;"",'1'!C66,"")</f>
        <v/>
      </c>
      <c r="G82" s="471"/>
      <c r="H82" s="471"/>
      <c r="I82" s="472"/>
      <c r="J82" s="274" t="str">
        <f>IF('1'!D66&lt;&gt;"",'1'!D66,"")</f>
        <v/>
      </c>
      <c r="K82" s="277" t="str">
        <f>IF('1'!E66&lt;&gt;"",'1'!E66,"")</f>
        <v/>
      </c>
      <c r="L82" s="278" t="str">
        <f>IF('1'!F66&lt;&gt;"",'1'!F66,"")</f>
        <v/>
      </c>
      <c r="M82" s="473" t="str">
        <f>IF('12'!AV66&gt;0,'12'!AV66,"")</f>
        <v/>
      </c>
      <c r="N82" s="474"/>
      <c r="O82" s="474" t="str">
        <f>IF('12'!AX66&gt;0,'12'!AX66,"")</f>
        <v/>
      </c>
      <c r="P82" s="474"/>
      <c r="Q82" s="474" t="str">
        <f>IF('12'!AZ66&gt;0,'12'!AZ66,"")</f>
        <v/>
      </c>
      <c r="R82" s="475"/>
      <c r="S82" s="344" t="str">
        <f t="shared" si="7"/>
        <v/>
      </c>
      <c r="T82" s="345"/>
      <c r="U82" s="175">
        <f t="shared" si="8"/>
        <v>0</v>
      </c>
      <c r="V82" s="175">
        <f t="shared" si="9"/>
        <v>0</v>
      </c>
      <c r="W82" s="175">
        <f t="shared" si="10"/>
        <v>0</v>
      </c>
      <c r="X82" s="175">
        <f t="shared" si="11"/>
        <v>0</v>
      </c>
      <c r="Y82" s="175">
        <f t="shared" si="12"/>
        <v>0</v>
      </c>
    </row>
    <row r="83" spans="1:29" s="64" customFormat="1" ht="9.75" customHeight="1">
      <c r="A83" s="513"/>
      <c r="B83" s="470" t="str">
        <f>IF('1'!B67&lt;&gt;"",'1'!B67,"")</f>
        <v/>
      </c>
      <c r="C83" s="471"/>
      <c r="D83" s="471"/>
      <c r="E83" s="472"/>
      <c r="F83" s="470" t="str">
        <f>IF('1'!C67&lt;&gt;"",'1'!C67,"")</f>
        <v/>
      </c>
      <c r="G83" s="471"/>
      <c r="H83" s="471"/>
      <c r="I83" s="472"/>
      <c r="J83" s="274" t="str">
        <f>IF('1'!D67&lt;&gt;"",'1'!D67,"")</f>
        <v/>
      </c>
      <c r="K83" s="277" t="str">
        <f>IF('1'!E67&lt;&gt;"",'1'!E67,"")</f>
        <v/>
      </c>
      <c r="L83" s="278" t="str">
        <f>IF('1'!F67&lt;&gt;"",'1'!F67,"")</f>
        <v/>
      </c>
      <c r="M83" s="473" t="str">
        <f>IF('12'!AV67&gt;0,'12'!AV67,"")</f>
        <v/>
      </c>
      <c r="N83" s="474"/>
      <c r="O83" s="474" t="str">
        <f>IF('12'!AX67&gt;0,'12'!AX67,"")</f>
        <v/>
      </c>
      <c r="P83" s="474"/>
      <c r="Q83" s="474" t="str">
        <f>IF('12'!AZ67&gt;0,'12'!AZ67,"")</f>
        <v/>
      </c>
      <c r="R83" s="475"/>
      <c r="S83" s="344" t="str">
        <f t="shared" si="7"/>
        <v/>
      </c>
      <c r="T83" s="345"/>
      <c r="U83" s="175">
        <f t="shared" si="8"/>
        <v>0</v>
      </c>
      <c r="V83" s="175">
        <f t="shared" si="9"/>
        <v>0</v>
      </c>
      <c r="W83" s="175">
        <f t="shared" si="10"/>
        <v>0</v>
      </c>
      <c r="X83" s="175">
        <f t="shared" si="11"/>
        <v>0</v>
      </c>
      <c r="Y83" s="175">
        <f t="shared" si="12"/>
        <v>0</v>
      </c>
    </row>
    <row r="84" spans="1:29" s="64" customFormat="1" ht="9.75" customHeight="1">
      <c r="A84" s="513"/>
      <c r="B84" s="470" t="str">
        <f>IF('1'!B68&lt;&gt;"",'1'!B68,"")</f>
        <v/>
      </c>
      <c r="C84" s="471"/>
      <c r="D84" s="471"/>
      <c r="E84" s="472"/>
      <c r="F84" s="470" t="str">
        <f>IF('1'!C68&lt;&gt;"",'1'!C68,"")</f>
        <v/>
      </c>
      <c r="G84" s="471"/>
      <c r="H84" s="471"/>
      <c r="I84" s="472"/>
      <c r="J84" s="274" t="str">
        <f>IF('1'!D68&lt;&gt;"",'1'!D68,"")</f>
        <v/>
      </c>
      <c r="K84" s="277" t="str">
        <f>IF('1'!E68&lt;&gt;"",'1'!E68,"")</f>
        <v/>
      </c>
      <c r="L84" s="278" t="str">
        <f>IF('1'!F68&lt;&gt;"",'1'!F68,"")</f>
        <v/>
      </c>
      <c r="M84" s="473" t="str">
        <f>IF('12'!AV68&gt;0,'12'!AV68,"")</f>
        <v/>
      </c>
      <c r="N84" s="474"/>
      <c r="O84" s="474" t="str">
        <f>IF('12'!AX68&gt;0,'12'!AX68,"")</f>
        <v/>
      </c>
      <c r="P84" s="474"/>
      <c r="Q84" s="474" t="str">
        <f>IF('12'!AZ68&gt;0,'12'!AZ68,"")</f>
        <v/>
      </c>
      <c r="R84" s="475"/>
      <c r="S84" s="344" t="str">
        <f t="shared" si="7"/>
        <v/>
      </c>
      <c r="T84" s="345"/>
      <c r="U84" s="175">
        <f t="shared" si="8"/>
        <v>0</v>
      </c>
      <c r="V84" s="175">
        <f t="shared" si="9"/>
        <v>0</v>
      </c>
      <c r="W84" s="175">
        <f t="shared" si="10"/>
        <v>0</v>
      </c>
      <c r="X84" s="175">
        <f t="shared" si="11"/>
        <v>0</v>
      </c>
      <c r="Y84" s="175">
        <f t="shared" si="12"/>
        <v>0</v>
      </c>
    </row>
    <row r="85" spans="1:29" s="64" customFormat="1" ht="9.75" customHeight="1">
      <c r="A85" s="513"/>
      <c r="B85" s="470" t="str">
        <f>IF('1'!B69&lt;&gt;"",'1'!B69,"")</f>
        <v/>
      </c>
      <c r="C85" s="471"/>
      <c r="D85" s="471"/>
      <c r="E85" s="472"/>
      <c r="F85" s="470" t="str">
        <f>IF('1'!C69&lt;&gt;"",'1'!C69,"")</f>
        <v/>
      </c>
      <c r="G85" s="471"/>
      <c r="H85" s="471"/>
      <c r="I85" s="472"/>
      <c r="J85" s="274" t="str">
        <f>IF('1'!D69&lt;&gt;"",'1'!D69,"")</f>
        <v/>
      </c>
      <c r="K85" s="277" t="str">
        <f>IF('1'!E69&lt;&gt;"",'1'!E69,"")</f>
        <v/>
      </c>
      <c r="L85" s="278" t="str">
        <f>IF('1'!F69&lt;&gt;"",'1'!F69,"")</f>
        <v/>
      </c>
      <c r="M85" s="473" t="str">
        <f>IF('12'!AV69&gt;0,'12'!AV69,"")</f>
        <v/>
      </c>
      <c r="N85" s="474"/>
      <c r="O85" s="474" t="str">
        <f>IF('12'!AX69&gt;0,'12'!AX69,"")</f>
        <v/>
      </c>
      <c r="P85" s="474"/>
      <c r="Q85" s="474" t="str">
        <f>IF('12'!AZ69&gt;0,'12'!AZ69,"")</f>
        <v/>
      </c>
      <c r="R85" s="475"/>
      <c r="S85" s="344" t="str">
        <f t="shared" si="7"/>
        <v/>
      </c>
      <c r="T85" s="345"/>
      <c r="U85" s="175">
        <f t="shared" si="8"/>
        <v>0</v>
      </c>
      <c r="V85" s="175">
        <f t="shared" si="9"/>
        <v>0</v>
      </c>
      <c r="W85" s="175">
        <f t="shared" si="10"/>
        <v>0</v>
      </c>
      <c r="X85" s="175">
        <f t="shared" si="11"/>
        <v>0</v>
      </c>
      <c r="Y85" s="175">
        <f t="shared" si="12"/>
        <v>0</v>
      </c>
    </row>
    <row r="86" spans="1:29" s="64" customFormat="1" ht="9.75" customHeight="1">
      <c r="A86" s="513"/>
      <c r="B86" s="470" t="str">
        <f>IF('1'!B70&lt;&gt;"",'1'!B70,"")</f>
        <v/>
      </c>
      <c r="C86" s="471"/>
      <c r="D86" s="471"/>
      <c r="E86" s="472"/>
      <c r="F86" s="470" t="str">
        <f>IF('1'!C70&lt;&gt;"",'1'!C70,"")</f>
        <v/>
      </c>
      <c r="G86" s="471"/>
      <c r="H86" s="471"/>
      <c r="I86" s="472"/>
      <c r="J86" s="274" t="str">
        <f>IF('1'!D70&lt;&gt;"",'1'!D70,"")</f>
        <v/>
      </c>
      <c r="K86" s="277" t="str">
        <f>IF('1'!E70&lt;&gt;"",'1'!E70,"")</f>
        <v/>
      </c>
      <c r="L86" s="278" t="str">
        <f>IF('1'!F70&lt;&gt;"",'1'!F70,"")</f>
        <v/>
      </c>
      <c r="M86" s="473" t="str">
        <f>IF('12'!AV70&gt;0,'12'!AV70,"")</f>
        <v/>
      </c>
      <c r="N86" s="474"/>
      <c r="O86" s="474" t="str">
        <f>IF('12'!AX70&gt;0,'12'!AX70,"")</f>
        <v/>
      </c>
      <c r="P86" s="474"/>
      <c r="Q86" s="474" t="str">
        <f>IF('12'!AZ70&gt;0,'12'!AZ70,"")</f>
        <v/>
      </c>
      <c r="R86" s="475"/>
      <c r="S86" s="344" t="str">
        <f t="shared" si="7"/>
        <v/>
      </c>
      <c r="T86" s="345"/>
      <c r="U86" s="175">
        <f t="shared" si="8"/>
        <v>0</v>
      </c>
      <c r="V86" s="175">
        <f t="shared" si="9"/>
        <v>0</v>
      </c>
      <c r="W86" s="175">
        <f t="shared" si="10"/>
        <v>0</v>
      </c>
      <c r="X86" s="175">
        <f t="shared" si="11"/>
        <v>0</v>
      </c>
      <c r="Y86" s="175">
        <f t="shared" si="12"/>
        <v>0</v>
      </c>
    </row>
    <row r="87" spans="1:29" s="64" customFormat="1" ht="9.75" customHeight="1">
      <c r="A87" s="513"/>
      <c r="B87" s="470" t="str">
        <f>IF('1'!B71&lt;&gt;"",'1'!B71,"")</f>
        <v/>
      </c>
      <c r="C87" s="471"/>
      <c r="D87" s="471"/>
      <c r="E87" s="472"/>
      <c r="F87" s="470" t="str">
        <f>IF('1'!C71&lt;&gt;"",'1'!C71,"")</f>
        <v/>
      </c>
      <c r="G87" s="471"/>
      <c r="H87" s="471"/>
      <c r="I87" s="472"/>
      <c r="J87" s="274" t="str">
        <f>IF('1'!D71&lt;&gt;"",'1'!D71,"")</f>
        <v/>
      </c>
      <c r="K87" s="277" t="str">
        <f>IF('1'!E71&lt;&gt;"",'1'!E71,"")</f>
        <v/>
      </c>
      <c r="L87" s="278" t="str">
        <f>IF('1'!F71&lt;&gt;"",'1'!F71,"")</f>
        <v/>
      </c>
      <c r="M87" s="473" t="str">
        <f>IF('12'!AV71&gt;0,'12'!AV71,"")</f>
        <v/>
      </c>
      <c r="N87" s="474"/>
      <c r="O87" s="474" t="str">
        <f>IF('12'!AX71&gt;0,'12'!AX71,"")</f>
        <v/>
      </c>
      <c r="P87" s="474"/>
      <c r="Q87" s="474" t="str">
        <f>IF('12'!AZ71&gt;0,'12'!AZ71,"")</f>
        <v/>
      </c>
      <c r="R87" s="475"/>
      <c r="S87" s="344" t="str">
        <f t="shared" si="7"/>
        <v/>
      </c>
      <c r="T87" s="345"/>
      <c r="U87" s="175">
        <f>IF(AND(J87="k",S87&gt;0),1,0)</f>
        <v>0</v>
      </c>
      <c r="V87" s="175">
        <f>IF(AND(J87="m",S87&gt;0),1,0)</f>
        <v>0</v>
      </c>
      <c r="W87" s="175">
        <f>IF(AND(L87=1,S87&gt;0),1,0)</f>
        <v>0</v>
      </c>
      <c r="X87" s="175">
        <f>IF(AND(L87=2,S87&gt;0),1,0)</f>
        <v>0</v>
      </c>
      <c r="Y87" s="175">
        <f>IF(AND(L87=3,S87&gt;0),1,0)</f>
        <v>0</v>
      </c>
    </row>
    <row r="88" spans="1:29" s="64" customFormat="1" ht="9.75" customHeight="1">
      <c r="A88" s="513"/>
      <c r="B88" s="470" t="str">
        <f>IF('1'!B72&lt;&gt;"",'1'!B72,"")</f>
        <v/>
      </c>
      <c r="C88" s="471"/>
      <c r="D88" s="471"/>
      <c r="E88" s="472"/>
      <c r="F88" s="470" t="str">
        <f>IF('1'!C72&lt;&gt;"",'1'!C72,"")</f>
        <v/>
      </c>
      <c r="G88" s="471"/>
      <c r="H88" s="471"/>
      <c r="I88" s="472"/>
      <c r="J88" s="274" t="str">
        <f>IF('1'!D72&lt;&gt;"",'1'!D72,"")</f>
        <v/>
      </c>
      <c r="K88" s="277" t="str">
        <f>IF('1'!E72&lt;&gt;"",'1'!E72,"")</f>
        <v/>
      </c>
      <c r="L88" s="278" t="str">
        <f>IF('1'!F72&lt;&gt;"",'1'!F72,"")</f>
        <v/>
      </c>
      <c r="M88" s="473" t="str">
        <f>IF('12'!AV72&gt;0,'12'!AV72,"")</f>
        <v/>
      </c>
      <c r="N88" s="474"/>
      <c r="O88" s="474" t="str">
        <f>IF('12'!AX72&gt;0,'12'!AX72,"")</f>
        <v/>
      </c>
      <c r="P88" s="474"/>
      <c r="Q88" s="474" t="str">
        <f>IF('12'!AZ72&gt;0,'12'!AZ72,"")</f>
        <v/>
      </c>
      <c r="R88" s="475"/>
      <c r="S88" s="344" t="str">
        <f t="shared" si="7"/>
        <v/>
      </c>
      <c r="T88" s="345"/>
      <c r="U88" s="175">
        <f t="shared" si="2"/>
        <v>0</v>
      </c>
      <c r="V88" s="175">
        <f t="shared" si="3"/>
        <v>0</v>
      </c>
      <c r="W88" s="175">
        <f t="shared" si="4"/>
        <v>0</v>
      </c>
      <c r="X88" s="175">
        <f t="shared" si="5"/>
        <v>0</v>
      </c>
      <c r="Y88" s="175">
        <f t="shared" si="6"/>
        <v>0</v>
      </c>
    </row>
    <row r="89" spans="1:29" s="64" customFormat="1" ht="9.75" customHeight="1">
      <c r="A89" s="513"/>
      <c r="B89" s="470" t="str">
        <f>IF('1'!B73&lt;&gt;"",'1'!B73,"")</f>
        <v/>
      </c>
      <c r="C89" s="471"/>
      <c r="D89" s="471"/>
      <c r="E89" s="472"/>
      <c r="F89" s="470" t="str">
        <f>IF('1'!C73&lt;&gt;"",'1'!C73,"")</f>
        <v/>
      </c>
      <c r="G89" s="471"/>
      <c r="H89" s="471"/>
      <c r="I89" s="472"/>
      <c r="J89" s="274" t="str">
        <f>IF('1'!D73&lt;&gt;"",'1'!D73,"")</f>
        <v/>
      </c>
      <c r="K89" s="277" t="str">
        <f>IF('1'!E73&lt;&gt;"",'1'!E73,"")</f>
        <v/>
      </c>
      <c r="L89" s="278" t="str">
        <f>IF('1'!F73&lt;&gt;"",'1'!F73,"")</f>
        <v/>
      </c>
      <c r="M89" s="473" t="str">
        <f>IF('12'!AV73&gt;0,'12'!AV73,"")</f>
        <v/>
      </c>
      <c r="N89" s="474"/>
      <c r="O89" s="474" t="str">
        <f>IF('12'!AX73&gt;0,'12'!AX73,"")</f>
        <v/>
      </c>
      <c r="P89" s="474"/>
      <c r="Q89" s="474" t="str">
        <f>IF('12'!AZ73&gt;0,'12'!AZ73,"")</f>
        <v/>
      </c>
      <c r="R89" s="475"/>
      <c r="S89" s="344" t="str">
        <f t="shared" si="7"/>
        <v/>
      </c>
      <c r="T89" s="345"/>
      <c r="U89" s="175">
        <f t="shared" si="2"/>
        <v>0</v>
      </c>
      <c r="V89" s="175">
        <f t="shared" si="3"/>
        <v>0</v>
      </c>
      <c r="W89" s="175">
        <f t="shared" si="4"/>
        <v>0</v>
      </c>
      <c r="X89" s="175">
        <f t="shared" si="5"/>
        <v>0</v>
      </c>
      <c r="Y89" s="175">
        <f t="shared" si="6"/>
        <v>0</v>
      </c>
    </row>
    <row r="90" spans="1:29" s="64" customFormat="1" ht="9.75" customHeight="1">
      <c r="A90" s="513"/>
      <c r="B90" s="470" t="str">
        <f>IF('1'!B74&lt;&gt;"",'1'!B74,"")</f>
        <v/>
      </c>
      <c r="C90" s="471"/>
      <c r="D90" s="471"/>
      <c r="E90" s="472"/>
      <c r="F90" s="470" t="str">
        <f>IF('1'!C74&lt;&gt;"",'1'!C74,"")</f>
        <v/>
      </c>
      <c r="G90" s="471"/>
      <c r="H90" s="471"/>
      <c r="I90" s="472"/>
      <c r="J90" s="274" t="str">
        <f>IF('1'!D74&lt;&gt;"",'1'!D74,"")</f>
        <v/>
      </c>
      <c r="K90" s="277" t="str">
        <f>IF('1'!E74&lt;&gt;"",'1'!E74,"")</f>
        <v/>
      </c>
      <c r="L90" s="278" t="str">
        <f>IF('1'!F74&lt;&gt;"",'1'!F74,"")</f>
        <v/>
      </c>
      <c r="M90" s="473" t="str">
        <f>IF('12'!AV74&gt;0,'12'!AV74,"")</f>
        <v/>
      </c>
      <c r="N90" s="474"/>
      <c r="O90" s="474" t="str">
        <f>IF('12'!AX74&gt;0,'12'!AX74,"")</f>
        <v/>
      </c>
      <c r="P90" s="474"/>
      <c r="Q90" s="474" t="str">
        <f>IF('12'!AZ74&gt;0,'12'!AZ74,"")</f>
        <v/>
      </c>
      <c r="R90" s="475"/>
      <c r="S90" s="344" t="str">
        <f t="shared" si="7"/>
        <v/>
      </c>
      <c r="T90" s="345"/>
      <c r="U90" s="175">
        <f t="shared" si="2"/>
        <v>0</v>
      </c>
      <c r="V90" s="175">
        <f t="shared" si="3"/>
        <v>0</v>
      </c>
      <c r="W90" s="175">
        <f t="shared" si="4"/>
        <v>0</v>
      </c>
      <c r="X90" s="175">
        <f t="shared" si="5"/>
        <v>0</v>
      </c>
      <c r="Y90" s="175">
        <f t="shared" si="6"/>
        <v>0</v>
      </c>
    </row>
    <row r="91" spans="1:29" s="64" customFormat="1" ht="9.75" customHeight="1">
      <c r="A91" s="513"/>
      <c r="B91" s="470" t="str">
        <f>IF('1'!B75&lt;&gt;"",'1'!B75,"")</f>
        <v/>
      </c>
      <c r="C91" s="471"/>
      <c r="D91" s="471"/>
      <c r="E91" s="472"/>
      <c r="F91" s="470" t="str">
        <f>IF('1'!C75&lt;&gt;"",'1'!C75,"")</f>
        <v/>
      </c>
      <c r="G91" s="471"/>
      <c r="H91" s="471"/>
      <c r="I91" s="472"/>
      <c r="J91" s="274" t="str">
        <f>IF('1'!D75&lt;&gt;"",'1'!D75,"")</f>
        <v/>
      </c>
      <c r="K91" s="277" t="str">
        <f>IF('1'!E75&lt;&gt;"",'1'!E75,"")</f>
        <v/>
      </c>
      <c r="L91" s="278" t="str">
        <f>IF('1'!F75&lt;&gt;"",'1'!F75,"")</f>
        <v/>
      </c>
      <c r="M91" s="473" t="str">
        <f>IF('12'!AV75&gt;0,'12'!AV75,"")</f>
        <v/>
      </c>
      <c r="N91" s="474"/>
      <c r="O91" s="474" t="str">
        <f>IF('12'!AX75&gt;0,'12'!AX75,"")</f>
        <v/>
      </c>
      <c r="P91" s="474"/>
      <c r="Q91" s="474" t="str">
        <f>IF('12'!AZ75&gt;0,'12'!AZ75,"")</f>
        <v/>
      </c>
      <c r="R91" s="475"/>
      <c r="S91" s="344" t="str">
        <f t="shared" si="7"/>
        <v/>
      </c>
      <c r="T91" s="345"/>
      <c r="U91" s="175">
        <f t="shared" si="2"/>
        <v>0</v>
      </c>
      <c r="V91" s="175">
        <f t="shared" si="3"/>
        <v>0</v>
      </c>
      <c r="W91" s="175">
        <f t="shared" si="4"/>
        <v>0</v>
      </c>
      <c r="X91" s="175">
        <f t="shared" si="5"/>
        <v>0</v>
      </c>
      <c r="Y91" s="175">
        <f t="shared" si="6"/>
        <v>0</v>
      </c>
    </row>
    <row r="92" spans="1:29" s="64" customFormat="1" ht="9.75" customHeight="1">
      <c r="A92" s="513"/>
      <c r="B92" s="470" t="str">
        <f>IF('1'!B76&lt;&gt;"",'1'!B76,"")</f>
        <v/>
      </c>
      <c r="C92" s="471"/>
      <c r="D92" s="471"/>
      <c r="E92" s="472"/>
      <c r="F92" s="470" t="str">
        <f>IF('1'!C76&lt;&gt;"",'1'!C76,"")</f>
        <v/>
      </c>
      <c r="G92" s="471"/>
      <c r="H92" s="471"/>
      <c r="I92" s="472"/>
      <c r="J92" s="274" t="str">
        <f>IF('1'!D76&lt;&gt;"",'1'!D76,"")</f>
        <v/>
      </c>
      <c r="K92" s="277" t="str">
        <f>IF('1'!E76&lt;&gt;"",'1'!E76,"")</f>
        <v/>
      </c>
      <c r="L92" s="278" t="str">
        <f>IF('1'!F76&lt;&gt;"",'1'!F76,"")</f>
        <v/>
      </c>
      <c r="M92" s="473" t="str">
        <f>IF('12'!AV76&gt;0,'12'!AV76,"")</f>
        <v/>
      </c>
      <c r="N92" s="474"/>
      <c r="O92" s="474" t="str">
        <f>IF('12'!AX76&gt;0,'12'!AX76,"")</f>
        <v/>
      </c>
      <c r="P92" s="474"/>
      <c r="Q92" s="474" t="str">
        <f>IF('12'!AZ76&gt;0,'12'!AZ76,"")</f>
        <v/>
      </c>
      <c r="R92" s="475"/>
      <c r="S92" s="344" t="str">
        <f t="shared" si="7"/>
        <v/>
      </c>
      <c r="T92" s="345"/>
      <c r="U92" s="175">
        <f t="shared" si="2"/>
        <v>0</v>
      </c>
      <c r="V92" s="175">
        <f t="shared" si="3"/>
        <v>0</v>
      </c>
      <c r="W92" s="175">
        <f t="shared" si="4"/>
        <v>0</v>
      </c>
      <c r="X92" s="175">
        <f t="shared" si="5"/>
        <v>0</v>
      </c>
      <c r="Y92" s="175">
        <f t="shared" si="6"/>
        <v>0</v>
      </c>
      <c r="Z92" s="66"/>
      <c r="AA92" s="66"/>
      <c r="AB92" s="66"/>
      <c r="AC92" s="66"/>
    </row>
    <row r="93" spans="1:29" ht="9.75" customHeight="1">
      <c r="A93" s="513"/>
      <c r="B93" s="470" t="str">
        <f>IF('1'!B77&lt;&gt;"",'1'!B77,"")</f>
        <v/>
      </c>
      <c r="C93" s="471"/>
      <c r="D93" s="471"/>
      <c r="E93" s="472"/>
      <c r="F93" s="470" t="str">
        <f>IF('1'!C77&lt;&gt;"",'1'!C77,"")</f>
        <v/>
      </c>
      <c r="G93" s="471"/>
      <c r="H93" s="471"/>
      <c r="I93" s="472"/>
      <c r="J93" s="274" t="str">
        <f>IF('1'!D77&lt;&gt;"",'1'!D77,"")</f>
        <v/>
      </c>
      <c r="K93" s="277" t="str">
        <f>IF('1'!E77&lt;&gt;"",'1'!E77,"")</f>
        <v/>
      </c>
      <c r="L93" s="278" t="str">
        <f>IF('1'!F77&lt;&gt;"",'1'!F77,"")</f>
        <v/>
      </c>
      <c r="M93" s="473" t="str">
        <f>IF('12'!AV77&gt;0,'12'!AV77,"")</f>
        <v/>
      </c>
      <c r="N93" s="474"/>
      <c r="O93" s="474" t="str">
        <f>IF('12'!AX77&gt;0,'12'!AX77,"")</f>
        <v/>
      </c>
      <c r="P93" s="474"/>
      <c r="Q93" s="474" t="str">
        <f>IF('12'!AZ77&gt;0,'12'!AZ77,"")</f>
        <v/>
      </c>
      <c r="R93" s="475"/>
      <c r="S93" s="344" t="str">
        <f t="shared" si="7"/>
        <v/>
      </c>
      <c r="T93" s="345"/>
      <c r="U93" s="175">
        <f t="shared" si="2"/>
        <v>0</v>
      </c>
      <c r="V93" s="175">
        <f t="shared" si="3"/>
        <v>0</v>
      </c>
      <c r="W93" s="175">
        <f t="shared" si="4"/>
        <v>0</v>
      </c>
      <c r="X93" s="175">
        <f t="shared" si="5"/>
        <v>0</v>
      </c>
      <c r="Y93" s="175">
        <f t="shared" si="6"/>
        <v>0</v>
      </c>
    </row>
    <row r="94" spans="1:29" ht="9.75" customHeight="1">
      <c r="A94" s="513"/>
      <c r="B94" s="470" t="str">
        <f>IF('1'!B78&lt;&gt;"",'1'!B78,"")</f>
        <v/>
      </c>
      <c r="C94" s="471"/>
      <c r="D94" s="471"/>
      <c r="E94" s="472"/>
      <c r="F94" s="470" t="str">
        <f>IF('1'!C78&lt;&gt;"",'1'!C78,"")</f>
        <v/>
      </c>
      <c r="G94" s="471"/>
      <c r="H94" s="471"/>
      <c r="I94" s="472"/>
      <c r="J94" s="274" t="str">
        <f>IF('1'!D78&lt;&gt;"",'1'!D78,"")</f>
        <v/>
      </c>
      <c r="K94" s="277" t="str">
        <f>IF('1'!E78&lt;&gt;"",'1'!E78,"")</f>
        <v/>
      </c>
      <c r="L94" s="278" t="str">
        <f>IF('1'!F78&lt;&gt;"",'1'!F78,"")</f>
        <v/>
      </c>
      <c r="M94" s="473" t="str">
        <f>IF('12'!AV78&gt;0,'12'!AV78,"")</f>
        <v/>
      </c>
      <c r="N94" s="474"/>
      <c r="O94" s="474" t="str">
        <f>IF('12'!AX78&gt;0,'12'!AX78,"")</f>
        <v/>
      </c>
      <c r="P94" s="474"/>
      <c r="Q94" s="474" t="str">
        <f>IF('12'!AZ78&gt;0,'12'!AZ78,"")</f>
        <v/>
      </c>
      <c r="R94" s="475"/>
      <c r="S94" s="344" t="str">
        <f t="shared" si="7"/>
        <v/>
      </c>
      <c r="T94" s="345"/>
      <c r="U94" s="175">
        <f t="shared" si="2"/>
        <v>0</v>
      </c>
      <c r="V94" s="175">
        <f t="shared" si="3"/>
        <v>0</v>
      </c>
      <c r="W94" s="175">
        <f t="shared" si="4"/>
        <v>0</v>
      </c>
      <c r="X94" s="175">
        <f t="shared" si="5"/>
        <v>0</v>
      </c>
      <c r="Y94" s="175">
        <f t="shared" si="6"/>
        <v>0</v>
      </c>
    </row>
    <row r="95" spans="1:29" ht="12.75" customHeight="1">
      <c r="A95" s="513"/>
      <c r="B95" s="476"/>
      <c r="C95" s="477"/>
      <c r="D95" s="477"/>
      <c r="E95" s="477"/>
      <c r="F95" s="477"/>
      <c r="G95" s="477"/>
      <c r="H95" s="477"/>
      <c r="I95" s="477"/>
      <c r="J95" s="477"/>
      <c r="K95" s="477"/>
      <c r="L95" s="478"/>
      <c r="M95" s="480" t="s">
        <v>57</v>
      </c>
      <c r="N95" s="481"/>
      <c r="O95" s="481"/>
      <c r="P95" s="481"/>
      <c r="Q95" s="481"/>
      <c r="R95" s="481"/>
      <c r="S95" s="516" t="str">
        <f>IF('1'!AW11=0,"",SUM(S47:T94))</f>
        <v/>
      </c>
      <c r="T95" s="517"/>
    </row>
    <row r="96" spans="1:29" ht="9.75" customHeight="1"/>
    <row r="97" spans="1:31" s="83" customFormat="1" ht="9.75" customHeight="1">
      <c r="A97" s="83" t="s">
        <v>4</v>
      </c>
    </row>
    <row r="98" spans="1:31" s="83" customFormat="1" ht="9.75" customHeight="1">
      <c r="A98" s="83" t="s">
        <v>104</v>
      </c>
    </row>
    <row r="99" spans="1:31" s="83" customFormat="1" ht="9.75" customHeight="1"/>
    <row r="100" spans="1:31" s="83" customFormat="1" ht="9.75" customHeight="1">
      <c r="A100" s="83" t="s">
        <v>116</v>
      </c>
    </row>
    <row r="101" spans="1:31" s="83" customFormat="1" ht="9.75" customHeight="1">
      <c r="A101" s="83" t="s">
        <v>117</v>
      </c>
    </row>
    <row r="102" spans="1:31" s="83" customFormat="1" ht="9.75" customHeight="1"/>
    <row r="103" spans="1:31" s="83" customFormat="1" ht="9.75" customHeight="1"/>
    <row r="104" spans="1:31" s="83" customFormat="1" ht="12.75" customHeight="1">
      <c r="A104" s="83" t="s">
        <v>105</v>
      </c>
      <c r="K104" s="83" t="s">
        <v>114</v>
      </c>
      <c r="U104" s="83" t="s">
        <v>115</v>
      </c>
    </row>
    <row r="105" spans="1:31" s="83" customFormat="1" ht="9.75" customHeight="1"/>
    <row r="106" spans="1:31" s="83" customFormat="1" ht="9.75" customHeight="1"/>
    <row r="107" spans="1:31" s="97" customFormat="1" ht="9.75" customHeight="1">
      <c r="A107" s="99"/>
      <c r="B107" s="99"/>
      <c r="C107" s="99"/>
      <c r="D107" s="99"/>
      <c r="E107" s="99"/>
      <c r="F107" s="99"/>
      <c r="G107" s="99"/>
      <c r="H107" s="99"/>
      <c r="K107" s="99"/>
      <c r="L107" s="99"/>
      <c r="M107" s="99"/>
      <c r="N107" s="99"/>
      <c r="O107" s="99"/>
      <c r="P107" s="99"/>
      <c r="Q107" s="99"/>
      <c r="R107" s="99"/>
      <c r="U107" s="99"/>
      <c r="V107" s="99"/>
      <c r="W107" s="99"/>
      <c r="X107" s="99"/>
      <c r="Y107" s="99"/>
      <c r="Z107" s="99"/>
      <c r="AA107" s="99"/>
      <c r="AB107" s="99"/>
    </row>
    <row r="108" spans="1:31" s="100" customFormat="1" ht="11.25">
      <c r="K108" s="100" t="s">
        <v>106</v>
      </c>
      <c r="U108" s="100" t="s">
        <v>106</v>
      </c>
    </row>
    <row r="109" spans="1:31" s="83" customFormat="1" ht="1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31" s="97" customFormat="1" ht="15" customHeight="1">
      <c r="A110" s="98" t="s">
        <v>5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</sheetData>
  <sheetProtection password="CC43" sheet="1" objects="1" scenarios="1"/>
  <customSheetViews>
    <customSheetView guid="{74DED1E8-0460-4409-99B5-89FCC0080426}" showRuler="0">
      <selection activeCell="S16" sqref="S16:V16"/>
      <pageMargins left="0.65" right="0.59" top="0.984251969" bottom="0.984251969" header="0.4921259845" footer="0.4921259845"/>
      <pageSetup orientation="portrait" horizontalDpi="0" verticalDpi="0"/>
      <headerFooter alignWithMargins="0"/>
    </customSheetView>
  </customSheetViews>
  <mergeCells count="404">
    <mergeCell ref="B49:E49"/>
    <mergeCell ref="M50:N50"/>
    <mergeCell ref="B50:E50"/>
    <mergeCell ref="F48:I48"/>
    <mergeCell ref="F49:I49"/>
    <mergeCell ref="S43:T43"/>
    <mergeCell ref="S44:T44"/>
    <mergeCell ref="M44:N44"/>
    <mergeCell ref="O43:P43"/>
    <mergeCell ref="O44:P44"/>
    <mergeCell ref="Q43:R43"/>
    <mergeCell ref="Q44:R44"/>
    <mergeCell ref="B43:E43"/>
    <mergeCell ref="B44:E44"/>
    <mergeCell ref="F43:I43"/>
    <mergeCell ref="F44:I44"/>
    <mergeCell ref="Q49:R49"/>
    <mergeCell ref="O49:P49"/>
    <mergeCell ref="S50:T50"/>
    <mergeCell ref="S45:T45"/>
    <mergeCell ref="Q50:R50"/>
    <mergeCell ref="A46:A95"/>
    <mergeCell ref="L31:L32"/>
    <mergeCell ref="M43:N43"/>
    <mergeCell ref="M92:N92"/>
    <mergeCell ref="M93:N93"/>
    <mergeCell ref="M90:N90"/>
    <mergeCell ref="S91:T91"/>
    <mergeCell ref="S92:T92"/>
    <mergeCell ref="S93:T93"/>
    <mergeCell ref="S59:T59"/>
    <mergeCell ref="S60:T60"/>
    <mergeCell ref="S95:T95"/>
    <mergeCell ref="S65:T65"/>
    <mergeCell ref="S66:T66"/>
    <mergeCell ref="S67:T67"/>
    <mergeCell ref="S68:T68"/>
    <mergeCell ref="S47:T47"/>
    <mergeCell ref="M47:N47"/>
    <mergeCell ref="M48:N48"/>
    <mergeCell ref="M49:N49"/>
    <mergeCell ref="S48:T48"/>
    <mergeCell ref="S49:T49"/>
    <mergeCell ref="Q47:R47"/>
    <mergeCell ref="Q48:R48"/>
    <mergeCell ref="S94:T94"/>
    <mergeCell ref="S63:T63"/>
    <mergeCell ref="S88:T88"/>
    <mergeCell ref="B51:E51"/>
    <mergeCell ref="S89:T89"/>
    <mergeCell ref="S90:T90"/>
    <mergeCell ref="S52:T52"/>
    <mergeCell ref="S53:T53"/>
    <mergeCell ref="S54:T54"/>
    <mergeCell ref="S51:T51"/>
    <mergeCell ref="Q60:R60"/>
    <mergeCell ref="Q61:R61"/>
    <mergeCell ref="S55:T55"/>
    <mergeCell ref="Q57:R57"/>
    <mergeCell ref="Q58:R58"/>
    <mergeCell ref="Q59:R59"/>
    <mergeCell ref="Q62:R62"/>
    <mergeCell ref="S56:T56"/>
    <mergeCell ref="Q56:R56"/>
    <mergeCell ref="S57:T57"/>
    <mergeCell ref="S58:T58"/>
    <mergeCell ref="S61:T61"/>
    <mergeCell ref="S62:T62"/>
    <mergeCell ref="S69:T69"/>
    <mergeCell ref="Q92:R92"/>
    <mergeCell ref="Q93:R93"/>
    <mergeCell ref="Q90:R90"/>
    <mergeCell ref="Q91:R91"/>
    <mergeCell ref="Q89:R89"/>
    <mergeCell ref="Q83:R83"/>
    <mergeCell ref="S70:T70"/>
    <mergeCell ref="S71:T71"/>
    <mergeCell ref="Q72:R72"/>
    <mergeCell ref="Q88:R88"/>
    <mergeCell ref="S80:T80"/>
    <mergeCell ref="S82:T82"/>
    <mergeCell ref="Q64:R64"/>
    <mergeCell ref="Q74:R74"/>
    <mergeCell ref="Q76:R76"/>
    <mergeCell ref="Q78:R78"/>
    <mergeCell ref="Q80:R80"/>
    <mergeCell ref="Q82:R82"/>
    <mergeCell ref="S64:T64"/>
    <mergeCell ref="S72:T72"/>
    <mergeCell ref="S73:T73"/>
    <mergeCell ref="S74:T74"/>
    <mergeCell ref="S75:T75"/>
    <mergeCell ref="S76:T76"/>
    <mergeCell ref="S77:T77"/>
    <mergeCell ref="S78:T78"/>
    <mergeCell ref="S79:T79"/>
    <mergeCell ref="Q85:R85"/>
    <mergeCell ref="Q86:R86"/>
    <mergeCell ref="Q87:R87"/>
    <mergeCell ref="Q65:R65"/>
    <mergeCell ref="Q66:R66"/>
    <mergeCell ref="Q68:R68"/>
    <mergeCell ref="Q67:R67"/>
    <mergeCell ref="Q70:R70"/>
    <mergeCell ref="Q69:R69"/>
    <mergeCell ref="Q71:R71"/>
    <mergeCell ref="Q73:R73"/>
    <mergeCell ref="Q75:R75"/>
    <mergeCell ref="Q77:R77"/>
    <mergeCell ref="Q79:R79"/>
    <mergeCell ref="Q81:R81"/>
    <mergeCell ref="M91:N91"/>
    <mergeCell ref="M60:N60"/>
    <mergeCell ref="M61:N61"/>
    <mergeCell ref="M67:N67"/>
    <mergeCell ref="M70:N70"/>
    <mergeCell ref="O70:P70"/>
    <mergeCell ref="M79:N79"/>
    <mergeCell ref="O79:P79"/>
    <mergeCell ref="M83:N83"/>
    <mergeCell ref="O83:P83"/>
    <mergeCell ref="M64:N64"/>
    <mergeCell ref="O61:P61"/>
    <mergeCell ref="M78:N78"/>
    <mergeCell ref="M77:N77"/>
    <mergeCell ref="M80:N80"/>
    <mergeCell ref="M82:N82"/>
    <mergeCell ref="M81:N81"/>
    <mergeCell ref="O82:P82"/>
    <mergeCell ref="M69:N69"/>
    <mergeCell ref="M71:N71"/>
    <mergeCell ref="M72:N72"/>
    <mergeCell ref="O92:P92"/>
    <mergeCell ref="O93:P93"/>
    <mergeCell ref="O62:P62"/>
    <mergeCell ref="O63:P63"/>
    <mergeCell ref="O88:P88"/>
    <mergeCell ref="O89:P89"/>
    <mergeCell ref="O67:P67"/>
    <mergeCell ref="O69:P69"/>
    <mergeCell ref="O90:P90"/>
    <mergeCell ref="O91:P91"/>
    <mergeCell ref="O68:P68"/>
    <mergeCell ref="O64:P64"/>
    <mergeCell ref="O78:P78"/>
    <mergeCell ref="O80:P80"/>
    <mergeCell ref="O77:P77"/>
    <mergeCell ref="O81:P81"/>
    <mergeCell ref="O71:P71"/>
    <mergeCell ref="O72:P72"/>
    <mergeCell ref="M94:N94"/>
    <mergeCell ref="O51:P51"/>
    <mergeCell ref="O52:P52"/>
    <mergeCell ref="O53:P53"/>
    <mergeCell ref="O54:P54"/>
    <mergeCell ref="O55:P55"/>
    <mergeCell ref="O56:P56"/>
    <mergeCell ref="O57:P57"/>
    <mergeCell ref="M88:N88"/>
    <mergeCell ref="M86:N86"/>
    <mergeCell ref="M89:N89"/>
    <mergeCell ref="M53:N53"/>
    <mergeCell ref="M52:N52"/>
    <mergeCell ref="M62:N62"/>
    <mergeCell ref="M63:N63"/>
    <mergeCell ref="M56:N56"/>
    <mergeCell ref="M57:N57"/>
    <mergeCell ref="M58:N58"/>
    <mergeCell ref="M59:N59"/>
    <mergeCell ref="M65:N65"/>
    <mergeCell ref="O65:P65"/>
    <mergeCell ref="M66:N66"/>
    <mergeCell ref="O66:P66"/>
    <mergeCell ref="M68:N68"/>
    <mergeCell ref="B37:E37"/>
    <mergeCell ref="O39:P39"/>
    <mergeCell ref="O48:P48"/>
    <mergeCell ref="O50:P50"/>
    <mergeCell ref="B60:E60"/>
    <mergeCell ref="F36:I36"/>
    <mergeCell ref="F37:I37"/>
    <mergeCell ref="M37:N37"/>
    <mergeCell ref="M51:N51"/>
    <mergeCell ref="B41:E41"/>
    <mergeCell ref="F41:I41"/>
    <mergeCell ref="B42:E42"/>
    <mergeCell ref="F42:I42"/>
    <mergeCell ref="M54:N54"/>
    <mergeCell ref="O60:P60"/>
    <mergeCell ref="B52:E52"/>
    <mergeCell ref="F50:I50"/>
    <mergeCell ref="F59:I59"/>
    <mergeCell ref="F60:I60"/>
    <mergeCell ref="B53:E53"/>
    <mergeCell ref="M45:N45"/>
    <mergeCell ref="B45:E45"/>
    <mergeCell ref="B47:E47"/>
    <mergeCell ref="B48:E48"/>
    <mergeCell ref="O45:P45"/>
    <mergeCell ref="Q45:R45"/>
    <mergeCell ref="O37:P37"/>
    <mergeCell ref="O47:P47"/>
    <mergeCell ref="Q37:R37"/>
    <mergeCell ref="S37:T37"/>
    <mergeCell ref="Q38:R38"/>
    <mergeCell ref="S38:T38"/>
    <mergeCell ref="M39:N39"/>
    <mergeCell ref="S40:T40"/>
    <mergeCell ref="S41:T41"/>
    <mergeCell ref="Q42:R42"/>
    <mergeCell ref="S42:T42"/>
    <mergeCell ref="A31:A32"/>
    <mergeCell ref="J31:J32"/>
    <mergeCell ref="K31:K32"/>
    <mergeCell ref="M36:N36"/>
    <mergeCell ref="M35:N35"/>
    <mergeCell ref="M34:N34"/>
    <mergeCell ref="B34:E34"/>
    <mergeCell ref="M31:T31"/>
    <mergeCell ref="M32:N32"/>
    <mergeCell ref="O36:P36"/>
    <mergeCell ref="S36:T36"/>
    <mergeCell ref="S34:T34"/>
    <mergeCell ref="O35:P35"/>
    <mergeCell ref="Q35:R35"/>
    <mergeCell ref="S35:T35"/>
    <mergeCell ref="O34:P34"/>
    <mergeCell ref="Q34:R34"/>
    <mergeCell ref="Q36:R36"/>
    <mergeCell ref="B35:E35"/>
    <mergeCell ref="B36:E36"/>
    <mergeCell ref="M33:N33"/>
    <mergeCell ref="O33:P33"/>
    <mergeCell ref="Q33:R33"/>
    <mergeCell ref="S33:T33"/>
    <mergeCell ref="M11:T11"/>
    <mergeCell ref="AB11:AE11"/>
    <mergeCell ref="B31:E32"/>
    <mergeCell ref="B33:E33"/>
    <mergeCell ref="O32:P32"/>
    <mergeCell ref="Q32:R32"/>
    <mergeCell ref="S27:T27"/>
    <mergeCell ref="S28:T28"/>
    <mergeCell ref="S29:T29"/>
    <mergeCell ref="S32:T32"/>
    <mergeCell ref="A13:L13"/>
    <mergeCell ref="M13:AE13"/>
    <mergeCell ref="A15:L15"/>
    <mergeCell ref="M15:AE15"/>
    <mergeCell ref="A17:L17"/>
    <mergeCell ref="P17:Q17"/>
    <mergeCell ref="U17:V17"/>
    <mergeCell ref="S30:T30"/>
    <mergeCell ref="A19:L19"/>
    <mergeCell ref="M19:N19"/>
    <mergeCell ref="A21:L21"/>
    <mergeCell ref="A23:L23"/>
    <mergeCell ref="A25:L25"/>
    <mergeCell ref="A30:R30"/>
    <mergeCell ref="A28:R28"/>
    <mergeCell ref="A29:R29"/>
    <mergeCell ref="B54:E54"/>
    <mergeCell ref="B55:E55"/>
    <mergeCell ref="B56:E56"/>
    <mergeCell ref="B57:E57"/>
    <mergeCell ref="B58:E58"/>
    <mergeCell ref="B59:E59"/>
    <mergeCell ref="F31:I32"/>
    <mergeCell ref="F33:I33"/>
    <mergeCell ref="F34:I34"/>
    <mergeCell ref="F35:I35"/>
    <mergeCell ref="F53:I53"/>
    <mergeCell ref="F54:I54"/>
    <mergeCell ref="F45:I45"/>
    <mergeCell ref="F47:I47"/>
    <mergeCell ref="F52:I52"/>
    <mergeCell ref="F51:I51"/>
    <mergeCell ref="F56:I56"/>
    <mergeCell ref="F57:I57"/>
    <mergeCell ref="F58:I58"/>
    <mergeCell ref="Q41:R41"/>
    <mergeCell ref="M40:N40"/>
    <mergeCell ref="O40:P40"/>
    <mergeCell ref="B90:E90"/>
    <mergeCell ref="B91:E91"/>
    <mergeCell ref="B79:E79"/>
    <mergeCell ref="B83:E83"/>
    <mergeCell ref="B86:E86"/>
    <mergeCell ref="B80:E80"/>
    <mergeCell ref="B61:E61"/>
    <mergeCell ref="B62:E62"/>
    <mergeCell ref="B63:E63"/>
    <mergeCell ref="B88:E88"/>
    <mergeCell ref="B89:E89"/>
    <mergeCell ref="B65:E65"/>
    <mergeCell ref="B66:E66"/>
    <mergeCell ref="B67:E67"/>
    <mergeCell ref="B68:E68"/>
    <mergeCell ref="B70:E70"/>
    <mergeCell ref="B64:E64"/>
    <mergeCell ref="B77:E77"/>
    <mergeCell ref="B81:E81"/>
    <mergeCell ref="B82:E82"/>
    <mergeCell ref="B69:E69"/>
    <mergeCell ref="B72:E72"/>
    <mergeCell ref="F88:I88"/>
    <mergeCell ref="F89:I89"/>
    <mergeCell ref="F65:I65"/>
    <mergeCell ref="F66:I66"/>
    <mergeCell ref="F68:I68"/>
    <mergeCell ref="F67:I67"/>
    <mergeCell ref="F70:I70"/>
    <mergeCell ref="F79:I79"/>
    <mergeCell ref="F83:I83"/>
    <mergeCell ref="F86:I86"/>
    <mergeCell ref="F80:I80"/>
    <mergeCell ref="F78:I78"/>
    <mergeCell ref="F77:I77"/>
    <mergeCell ref="F81:I81"/>
    <mergeCell ref="F82:I82"/>
    <mergeCell ref="F69:I69"/>
    <mergeCell ref="F72:I72"/>
    <mergeCell ref="B94:E94"/>
    <mergeCell ref="B93:E93"/>
    <mergeCell ref="B71:E71"/>
    <mergeCell ref="F71:I71"/>
    <mergeCell ref="B73:E73"/>
    <mergeCell ref="F73:I73"/>
    <mergeCell ref="F90:I90"/>
    <mergeCell ref="B92:E92"/>
    <mergeCell ref="O94:P94"/>
    <mergeCell ref="B74:E74"/>
    <mergeCell ref="F74:I74"/>
    <mergeCell ref="M74:N74"/>
    <mergeCell ref="O74:P74"/>
    <mergeCell ref="M73:N73"/>
    <mergeCell ref="O73:P73"/>
    <mergeCell ref="B76:E76"/>
    <mergeCell ref="F76:I76"/>
    <mergeCell ref="M76:N76"/>
    <mergeCell ref="O76:P76"/>
    <mergeCell ref="B75:E75"/>
    <mergeCell ref="F75:I75"/>
    <mergeCell ref="M75:N75"/>
    <mergeCell ref="O75:P75"/>
    <mergeCell ref="B78:E78"/>
    <mergeCell ref="B95:L95"/>
    <mergeCell ref="X4:AD4"/>
    <mergeCell ref="M95:R95"/>
    <mergeCell ref="F93:I93"/>
    <mergeCell ref="F94:I94"/>
    <mergeCell ref="Q94:R94"/>
    <mergeCell ref="F91:I91"/>
    <mergeCell ref="F92:I92"/>
    <mergeCell ref="A27:R27"/>
    <mergeCell ref="B38:E38"/>
    <mergeCell ref="F38:I38"/>
    <mergeCell ref="B39:E39"/>
    <mergeCell ref="F39:I39"/>
    <mergeCell ref="M42:N42"/>
    <mergeCell ref="O42:P42"/>
    <mergeCell ref="B40:E40"/>
    <mergeCell ref="F40:I40"/>
    <mergeCell ref="M41:N41"/>
    <mergeCell ref="O41:P41"/>
    <mergeCell ref="Q39:R39"/>
    <mergeCell ref="S39:T39"/>
    <mergeCell ref="M38:N38"/>
    <mergeCell ref="O38:P38"/>
    <mergeCell ref="Q40:R40"/>
    <mergeCell ref="Q51:R51"/>
    <mergeCell ref="M55:N55"/>
    <mergeCell ref="Q52:R52"/>
    <mergeCell ref="Q53:R53"/>
    <mergeCell ref="Q54:R54"/>
    <mergeCell ref="Q55:R55"/>
    <mergeCell ref="O58:P58"/>
    <mergeCell ref="O59:P59"/>
    <mergeCell ref="F61:I61"/>
    <mergeCell ref="F55:I55"/>
    <mergeCell ref="F62:I62"/>
    <mergeCell ref="F63:I63"/>
    <mergeCell ref="F64:I64"/>
    <mergeCell ref="S87:T87"/>
    <mergeCell ref="B87:E87"/>
    <mergeCell ref="F87:I87"/>
    <mergeCell ref="M87:N87"/>
    <mergeCell ref="O87:P87"/>
    <mergeCell ref="S86:T86"/>
    <mergeCell ref="O86:P86"/>
    <mergeCell ref="S81:T81"/>
    <mergeCell ref="S83:T83"/>
    <mergeCell ref="Q84:R84"/>
    <mergeCell ref="S84:T84"/>
    <mergeCell ref="B85:E85"/>
    <mergeCell ref="F85:I85"/>
    <mergeCell ref="M85:N85"/>
    <mergeCell ref="O85:P85"/>
    <mergeCell ref="S85:T85"/>
    <mergeCell ref="B84:E84"/>
    <mergeCell ref="F84:I84"/>
    <mergeCell ref="M84:N84"/>
    <mergeCell ref="O84:P84"/>
    <mergeCell ref="Q63:R63"/>
  </mergeCells>
  <phoneticPr fontId="0" type="noConversion"/>
  <conditionalFormatting sqref="AC25">
    <cfRule type="cellIs" dxfId="56" priority="1" stopIfTrue="1" operator="notEqual">
      <formula>$N$23+$S$23</formula>
    </cfRule>
  </conditionalFormatting>
  <pageMargins left="0.8" right="0.59" top="0.42" bottom="0.19" header="0.42" footer="0.19"/>
  <pageSetup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J100"/>
  <sheetViews>
    <sheetView showGridLines="0" topLeftCell="A10" zoomScale="75" workbookViewId="0">
      <selection activeCell="I48" sqref="I48"/>
    </sheetView>
  </sheetViews>
  <sheetFormatPr baseColWidth="10" defaultColWidth="10" defaultRowHeight="12"/>
  <cols>
    <col min="1" max="1" width="2.625" style="8" customWidth="1"/>
    <col min="2" max="3" width="11.625" style="8" customWidth="1"/>
    <col min="4" max="4" width="3.125" style="9" customWidth="1"/>
    <col min="5" max="5" width="3.25" style="8" customWidth="1"/>
    <col min="6" max="16" width="2.625" style="8" customWidth="1"/>
    <col min="17" max="52" width="2.625" style="9" customWidth="1"/>
    <col min="53" max="56" width="2.625" style="8" customWidth="1"/>
    <col min="57" max="62" width="2.5" style="8" customWidth="1"/>
    <col min="63" max="16384" width="10" style="8"/>
  </cols>
  <sheetData>
    <row r="1" spans="1:62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06" t="s">
        <v>56</v>
      </c>
    </row>
    <row r="2" spans="1:62" s="3" customFormat="1" ht="38.2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9" t="s">
        <v>159</v>
      </c>
    </row>
    <row r="3" spans="1:62" s="3" customFormat="1" ht="41.25" customHeight="1" thickBot="1">
      <c r="B3" s="1"/>
      <c r="C3" s="1"/>
      <c r="D3" s="2"/>
      <c r="E3" s="1"/>
      <c r="F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4"/>
    </row>
    <row r="4" spans="1:62" s="3" customFormat="1" ht="19.5" customHeight="1" thickBot="1">
      <c r="A4" s="6" t="s">
        <v>122</v>
      </c>
      <c r="B4" s="1"/>
      <c r="C4" s="1"/>
      <c r="D4" s="2"/>
      <c r="E4" s="1"/>
      <c r="F4" s="1"/>
      <c r="N4" s="527" t="s">
        <v>22</v>
      </c>
      <c r="O4" s="528"/>
      <c r="P4" s="528"/>
      <c r="Q4" s="528"/>
      <c r="R4" s="528"/>
      <c r="S4" s="528"/>
      <c r="T4" s="529"/>
      <c r="U4"/>
      <c r="V4"/>
      <c r="W4"/>
      <c r="X4"/>
      <c r="Y4"/>
      <c r="Z4"/>
      <c r="AA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62" s="3" customFormat="1" ht="15" customHeight="1">
      <c r="C5" s="6"/>
      <c r="D5" s="7"/>
      <c r="E5" s="6"/>
      <c r="F5" s="6"/>
      <c r="N5" s="530" t="s">
        <v>23</v>
      </c>
      <c r="O5" s="531"/>
      <c r="P5" s="531"/>
      <c r="Q5" s="531"/>
      <c r="R5" s="532"/>
      <c r="S5" s="536" t="s">
        <v>167</v>
      </c>
      <c r="T5" s="537"/>
      <c r="U5"/>
      <c r="V5"/>
      <c r="W5"/>
      <c r="X5"/>
      <c r="Y5"/>
      <c r="Z5"/>
      <c r="AA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62" s="3" customFormat="1" ht="15" customHeight="1">
      <c r="A6" s="451" t="s">
        <v>123</v>
      </c>
      <c r="B6" s="451"/>
      <c r="C6" s="6"/>
      <c r="D6" s="7"/>
      <c r="E6" s="6"/>
      <c r="F6" s="6"/>
      <c r="N6" s="533" t="s">
        <v>118</v>
      </c>
      <c r="O6" s="534"/>
      <c r="P6" s="534"/>
      <c r="Q6" s="534"/>
      <c r="R6" s="535"/>
      <c r="S6" s="538">
        <v>1</v>
      </c>
      <c r="T6" s="539"/>
      <c r="U6"/>
      <c r="V6"/>
      <c r="W6"/>
      <c r="X6"/>
      <c r="Y6"/>
      <c r="Z6"/>
      <c r="AA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62" ht="17.25" customHeight="1" thickBot="1">
      <c r="A7" s="451"/>
      <c r="B7" s="451"/>
      <c r="C7" s="6"/>
      <c r="D7" s="7"/>
      <c r="E7" s="6"/>
      <c r="F7" s="6"/>
      <c r="N7" s="540" t="s">
        <v>119</v>
      </c>
      <c r="O7" s="541"/>
      <c r="P7" s="541"/>
      <c r="Q7" s="541"/>
      <c r="R7" s="542"/>
      <c r="S7" s="543">
        <v>10</v>
      </c>
      <c r="T7" s="544"/>
      <c r="U7"/>
      <c r="V7"/>
      <c r="W7"/>
      <c r="X7"/>
      <c r="Y7"/>
      <c r="Z7"/>
      <c r="AA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62" ht="6" customHeight="1" thickBot="1">
      <c r="B8" s="1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Z8" s="11"/>
    </row>
    <row r="9" spans="1:62" ht="12.75" customHeight="1" thickTop="1">
      <c r="A9" s="521" t="s">
        <v>137</v>
      </c>
      <c r="B9" s="522"/>
      <c r="C9" s="382" t="s">
        <v>7</v>
      </c>
      <c r="D9" s="383"/>
      <c r="E9" s="383"/>
      <c r="F9" s="384"/>
      <c r="G9" s="210" t="s">
        <v>17</v>
      </c>
      <c r="H9" s="211" t="s">
        <v>18</v>
      </c>
      <c r="I9" s="211" t="s">
        <v>19</v>
      </c>
      <c r="J9" s="211" t="s">
        <v>13</v>
      </c>
      <c r="K9" s="211" t="s">
        <v>14</v>
      </c>
      <c r="L9" s="211" t="s">
        <v>15</v>
      </c>
      <c r="M9" s="212" t="s">
        <v>16</v>
      </c>
      <c r="N9" s="213" t="s">
        <v>17</v>
      </c>
      <c r="O9" s="211" t="s">
        <v>18</v>
      </c>
      <c r="P9" s="211" t="s">
        <v>19</v>
      </c>
      <c r="Q9" s="211" t="s">
        <v>13</v>
      </c>
      <c r="R9" s="211" t="s">
        <v>14</v>
      </c>
      <c r="S9" s="211" t="s">
        <v>15</v>
      </c>
      <c r="T9" s="214" t="s">
        <v>16</v>
      </c>
      <c r="U9" s="210" t="s">
        <v>17</v>
      </c>
      <c r="V9" s="211" t="s">
        <v>18</v>
      </c>
      <c r="W9" s="211" t="s">
        <v>19</v>
      </c>
      <c r="X9" s="211" t="s">
        <v>13</v>
      </c>
      <c r="Y9" s="211" t="s">
        <v>14</v>
      </c>
      <c r="Z9" s="211" t="s">
        <v>15</v>
      </c>
      <c r="AA9" s="212" t="s">
        <v>16</v>
      </c>
      <c r="AB9" s="213" t="s">
        <v>17</v>
      </c>
      <c r="AC9" s="211" t="s">
        <v>18</v>
      </c>
      <c r="AD9" s="211" t="s">
        <v>19</v>
      </c>
      <c r="AE9" s="211" t="s">
        <v>13</v>
      </c>
      <c r="AF9" s="211" t="s">
        <v>14</v>
      </c>
      <c r="AG9" s="211" t="s">
        <v>15</v>
      </c>
      <c r="AH9" s="214" t="s">
        <v>16</v>
      </c>
      <c r="AI9" s="210" t="s">
        <v>17</v>
      </c>
      <c r="AJ9" s="211" t="s">
        <v>18</v>
      </c>
      <c r="AK9" s="211" t="s">
        <v>19</v>
      </c>
      <c r="AL9" s="211" t="s">
        <v>13</v>
      </c>
      <c r="AM9" s="211" t="s">
        <v>14</v>
      </c>
      <c r="AN9" s="211" t="s">
        <v>15</v>
      </c>
      <c r="AO9" s="212" t="s">
        <v>16</v>
      </c>
      <c r="AP9" s="213" t="s">
        <v>17</v>
      </c>
      <c r="AQ9" s="211" t="s">
        <v>18</v>
      </c>
      <c r="AR9" s="211" t="s">
        <v>19</v>
      </c>
      <c r="AS9" s="211" t="s">
        <v>13</v>
      </c>
      <c r="AT9" s="211" t="s">
        <v>14</v>
      </c>
      <c r="AU9" s="211" t="s">
        <v>15</v>
      </c>
      <c r="AV9" s="214" t="s">
        <v>16</v>
      </c>
      <c r="AW9" s="385" t="s">
        <v>57</v>
      </c>
      <c r="AX9" s="386"/>
      <c r="AY9" s="386"/>
      <c r="AZ9" s="386"/>
      <c r="BA9" s="386"/>
      <c r="BB9" s="386"/>
      <c r="BC9" s="386"/>
      <c r="BD9" s="386"/>
      <c r="BE9" s="389"/>
      <c r="BF9" s="390"/>
      <c r="BG9" s="390"/>
      <c r="BH9" s="390"/>
      <c r="BI9" s="390"/>
      <c r="BJ9" s="391"/>
    </row>
    <row r="10" spans="1:62" ht="12.75" customHeight="1">
      <c r="A10" s="523">
        <f>IF(Titelblatt!K6="","",Titelblatt!K6)</f>
        <v>2013</v>
      </c>
      <c r="B10" s="524"/>
      <c r="C10" s="401" t="s">
        <v>8</v>
      </c>
      <c r="D10" s="402"/>
      <c r="E10" s="402"/>
      <c r="F10" s="403"/>
      <c r="G10" s="215" t="str">
        <f>IF(S6&gt;0,IF($S5="MO",S6,""),"")</f>
        <v/>
      </c>
      <c r="H10" s="216">
        <f>IF($S$5="DI",$S$6,IF(G10&lt;&gt;"",IF(AND(G11=2,G10&lt;28),G10+1,IF(AND(OR(G11=4,G11=6,G11=9,G11=11),G10&lt;30),G10+1,IF(AND(OR(G11=1,G11=3,G11=5,G11=7,G11=8,G11=10,G11=12),G10&lt;31),G10+1,""))),""))</f>
        <v>1</v>
      </c>
      <c r="I10" s="216">
        <f>IF($S$5="MI",$S$6,IF(H10&lt;&gt;"",IF(AND(H11=2,H10&lt;28),H10+1,IF(AND(OR(H11=4,H11=6,H11=9,H11=11),H10&lt;30),H10+1,IF(AND(OR(H11=1,H11=3,H11=5,H11=7,H11=8,H11=10,H11=12),H10&lt;31),H10+1,""))),""))</f>
        <v>2</v>
      </c>
      <c r="J10" s="216">
        <f>IF($S$5="DO",$S$6,IF(I10&lt;&gt;"",IF(AND(I11=2,I10&lt;28),I10+1,IF(AND(OR(I11=4,I11=6,I11=9,I11=11),I10&lt;30),I10+1,IF(AND(OR(I11=1,I11=3,I11=5,I11=7,I11=8,I11=10,I11=12),I10&lt;31),I10+1,""))),""))</f>
        <v>3</v>
      </c>
      <c r="K10" s="216">
        <f>IF($S$5="FR",$S$6,IF(J10&lt;&gt;"",IF(AND(J11=2,J10&lt;28),J10+1,IF(AND(OR(J11=4,J11=6,J11=9,J11=11),J10&lt;30),J10+1,IF(AND(OR(J11=1,J11=3,J11=5,J11=7,J11=8,J11=10,J11=12),J10&lt;31),J10+1,""))),""))</f>
        <v>4</v>
      </c>
      <c r="L10" s="216">
        <f>IF($S$5="SA",$S$6,IF(K10&lt;&gt;"",IF(AND(K11=2,K10&lt;28),K10+1,IF(AND(OR(K11=4,K11=6,K11=9,K11=11),K10&lt;30),K10+1,IF(AND(OR(K11=1,K11=3,K11=5,K11=7,K11=8,K11=10,K11=12),K10&lt;31),K10+1,""))),""))</f>
        <v>5</v>
      </c>
      <c r="M10" s="216">
        <f>IF($S$5="SO",$S$6,IF(L10&lt;&gt;"",IF(AND(L11=2,L10&lt;28),L10+1,IF(AND(OR(L11=4,L11=6,L11=9,L11=11),L10&lt;30),L10+1,IF(AND(OR(L11=1,L11=3,L11=5,L11=7,L11=8,L11=10,L11=12),L10&lt;31),L10+1,""))),""))</f>
        <v>6</v>
      </c>
      <c r="N10" s="217">
        <f>IF(M10&lt;&gt;"",IF(AND(M11=2,M10&lt;28),M10+1,IF(AND(OR(M11=4,M11=6,M11=9,M11=11),M10&lt;30),M10+1,IF(AND(OR(M11=1,M11=3,M11=5,M11=7,M11=8,M11=10,M11=12),M10&lt;31),M10+1,""))),"")</f>
        <v>7</v>
      </c>
      <c r="O10" s="216">
        <f>IF(N10&lt;&gt;"",IF(AND(N11=2,N10&lt;28),N10+1,IF(AND(OR(N11=4,N11=6,N11=9,N11=11),N10&lt;30),N10+1,IF(AND(OR(N11=1,N11=3,N11=5,N11=7,N11=8,N11=10,N11=12),N10&lt;31),N10+1,""))),"")</f>
        <v>8</v>
      </c>
      <c r="P10" s="216">
        <f t="shared" ref="P10:AV10" si="0">IF(O10&lt;&gt;"",IF(AND(O11=2,O10&lt;28),O10+1,IF(AND(OR(O11=4,O11=6,O11=9,O11=11),O10&lt;30),O10+1,IF(AND(OR(O11=1,O11=3,O11=5,O11=7,O11=8,O11=10,O11=12),O10&lt;31),O10+1,""))),"")</f>
        <v>9</v>
      </c>
      <c r="Q10" s="216">
        <f t="shared" si="0"/>
        <v>10</v>
      </c>
      <c r="R10" s="216">
        <f t="shared" si="0"/>
        <v>11</v>
      </c>
      <c r="S10" s="216">
        <f t="shared" si="0"/>
        <v>12</v>
      </c>
      <c r="T10" s="216">
        <f t="shared" si="0"/>
        <v>13</v>
      </c>
      <c r="U10" s="217">
        <f t="shared" si="0"/>
        <v>14</v>
      </c>
      <c r="V10" s="216">
        <f t="shared" si="0"/>
        <v>15</v>
      </c>
      <c r="W10" s="216">
        <f t="shared" si="0"/>
        <v>16</v>
      </c>
      <c r="X10" s="216">
        <f t="shared" si="0"/>
        <v>17</v>
      </c>
      <c r="Y10" s="216">
        <f t="shared" si="0"/>
        <v>18</v>
      </c>
      <c r="Z10" s="216">
        <f t="shared" si="0"/>
        <v>19</v>
      </c>
      <c r="AA10" s="216">
        <f t="shared" si="0"/>
        <v>20</v>
      </c>
      <c r="AB10" s="217">
        <f t="shared" si="0"/>
        <v>21</v>
      </c>
      <c r="AC10" s="216">
        <f t="shared" si="0"/>
        <v>22</v>
      </c>
      <c r="AD10" s="216">
        <f t="shared" si="0"/>
        <v>23</v>
      </c>
      <c r="AE10" s="216">
        <f t="shared" si="0"/>
        <v>24</v>
      </c>
      <c r="AF10" s="216">
        <f t="shared" si="0"/>
        <v>25</v>
      </c>
      <c r="AG10" s="216">
        <f t="shared" si="0"/>
        <v>26</v>
      </c>
      <c r="AH10" s="216">
        <f t="shared" si="0"/>
        <v>27</v>
      </c>
      <c r="AI10" s="217">
        <f t="shared" si="0"/>
        <v>28</v>
      </c>
      <c r="AJ10" s="216">
        <f t="shared" si="0"/>
        <v>29</v>
      </c>
      <c r="AK10" s="216">
        <f t="shared" si="0"/>
        <v>30</v>
      </c>
      <c r="AL10" s="216">
        <f t="shared" si="0"/>
        <v>31</v>
      </c>
      <c r="AM10" s="216" t="str">
        <f t="shared" si="0"/>
        <v/>
      </c>
      <c r="AN10" s="216" t="str">
        <f t="shared" si="0"/>
        <v/>
      </c>
      <c r="AO10" s="216" t="str">
        <f t="shared" si="0"/>
        <v/>
      </c>
      <c r="AP10" s="217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216" t="str">
        <f t="shared" si="0"/>
        <v/>
      </c>
      <c r="AW10" s="387"/>
      <c r="AX10" s="388"/>
      <c r="AY10" s="388"/>
      <c r="AZ10" s="388"/>
      <c r="BA10" s="388"/>
      <c r="BB10" s="388"/>
      <c r="BC10" s="388"/>
      <c r="BD10" s="388"/>
      <c r="BE10" s="392"/>
      <c r="BF10" s="393"/>
      <c r="BG10" s="393"/>
      <c r="BH10" s="393"/>
      <c r="BI10" s="393"/>
      <c r="BJ10" s="394"/>
    </row>
    <row r="11" spans="1:62" ht="12.75" customHeight="1" thickBot="1">
      <c r="A11" s="525"/>
      <c r="B11" s="526"/>
      <c r="C11" s="404" t="s">
        <v>9</v>
      </c>
      <c r="D11" s="405"/>
      <c r="E11" s="405"/>
      <c r="F11" s="406"/>
      <c r="G11" s="263" t="str">
        <f>IF(S7&gt;0,IF($S5="MO",S7,""),"")</f>
        <v/>
      </c>
      <c r="H11" s="223">
        <f>IF(H10="","",IF($S5="DI",$S7,IF(G11&lt;&gt;"",IF(AND(G10=31,G11=12),1,IF(H10&gt;G10,G11,G11+1)))))</f>
        <v>10</v>
      </c>
      <c r="I11" s="223">
        <f>IF(I10="","",IF($S5="MI",$S7,IF(H11&lt;&gt;"",IF(AND(H10=31,H11=12),1,IF(I10&gt;H10,H11,H11+1)))))</f>
        <v>10</v>
      </c>
      <c r="J11" s="223">
        <f>IF(J10="","",IF($S5="DO",$S7,IF(I11&lt;&gt;"",IF(AND(I10=31,I11=12),1,IF(J10&gt;I10,I11,I11+1)))))</f>
        <v>10</v>
      </c>
      <c r="K11" s="223">
        <f>IF(K10="","",IF($S5="FR",$S7,IF(J11&lt;&gt;"",IF(AND(J10=31,J11=12),1,IF(K10&gt;J10,J11,J11+1)))))</f>
        <v>10</v>
      </c>
      <c r="L11" s="223">
        <f>IF(L10="","",IF($S5="SA",$S7,IF(K11&lt;&gt;"",IF(AND(K10=31,K11=12),1,IF(L10&gt;K10,K11,K11+1)))))</f>
        <v>10</v>
      </c>
      <c r="M11" s="221">
        <f>IF(M10="","",IF($S5="SO",$S7,IF(L11&lt;&gt;"",IF(AND(L10=31,L11=12),1,IF(M10&gt;L10,L11,L11+1)))))</f>
        <v>10</v>
      </c>
      <c r="N11" s="222">
        <f>IF(N10="","",IF(M11&lt;&gt;"",IF(AND(M10=31,M11=12),1,IF(N10&gt;M10,M11,M11+1))))</f>
        <v>10</v>
      </c>
      <c r="O11" s="223">
        <f t="shared" ref="O11:AV11" si="1">IF(O10="","",IF(N11&lt;&gt;"",IF(AND(N10=31,N11=12),1,IF(O10&gt;N10,N11,N11+1))))</f>
        <v>10</v>
      </c>
      <c r="P11" s="223">
        <f t="shared" si="1"/>
        <v>10</v>
      </c>
      <c r="Q11" s="223">
        <f t="shared" si="1"/>
        <v>10</v>
      </c>
      <c r="R11" s="223">
        <f t="shared" si="1"/>
        <v>10</v>
      </c>
      <c r="S11" s="223">
        <f t="shared" si="1"/>
        <v>10</v>
      </c>
      <c r="T11" s="221">
        <f t="shared" si="1"/>
        <v>10</v>
      </c>
      <c r="U11" s="222">
        <f t="shared" si="1"/>
        <v>10</v>
      </c>
      <c r="V11" s="223">
        <f t="shared" si="1"/>
        <v>10</v>
      </c>
      <c r="W11" s="223">
        <f t="shared" si="1"/>
        <v>10</v>
      </c>
      <c r="X11" s="223">
        <f t="shared" si="1"/>
        <v>10</v>
      </c>
      <c r="Y11" s="223">
        <f t="shared" si="1"/>
        <v>10</v>
      </c>
      <c r="Z11" s="223">
        <f t="shared" si="1"/>
        <v>10</v>
      </c>
      <c r="AA11" s="221">
        <f t="shared" si="1"/>
        <v>10</v>
      </c>
      <c r="AB11" s="222">
        <f t="shared" si="1"/>
        <v>10</v>
      </c>
      <c r="AC11" s="223">
        <f t="shared" si="1"/>
        <v>10</v>
      </c>
      <c r="AD11" s="223">
        <f t="shared" si="1"/>
        <v>10</v>
      </c>
      <c r="AE11" s="223">
        <f t="shared" si="1"/>
        <v>10</v>
      </c>
      <c r="AF11" s="223">
        <f t="shared" si="1"/>
        <v>10</v>
      </c>
      <c r="AG11" s="223">
        <f t="shared" si="1"/>
        <v>10</v>
      </c>
      <c r="AH11" s="221">
        <f t="shared" si="1"/>
        <v>10</v>
      </c>
      <c r="AI11" s="222">
        <f t="shared" si="1"/>
        <v>10</v>
      </c>
      <c r="AJ11" s="223">
        <f t="shared" si="1"/>
        <v>10</v>
      </c>
      <c r="AK11" s="223">
        <f t="shared" si="1"/>
        <v>10</v>
      </c>
      <c r="AL11" s="223">
        <f t="shared" si="1"/>
        <v>10</v>
      </c>
      <c r="AM11" s="223" t="str">
        <f t="shared" si="1"/>
        <v/>
      </c>
      <c r="AN11" s="223" t="str">
        <f t="shared" si="1"/>
        <v/>
      </c>
      <c r="AO11" s="221" t="str">
        <f t="shared" si="1"/>
        <v/>
      </c>
      <c r="AP11" s="222" t="str">
        <f t="shared" si="1"/>
        <v/>
      </c>
      <c r="AQ11" s="223" t="str">
        <f t="shared" si="1"/>
        <v/>
      </c>
      <c r="AR11" s="223" t="str">
        <f t="shared" si="1"/>
        <v/>
      </c>
      <c r="AS11" s="223" t="str">
        <f t="shared" si="1"/>
        <v/>
      </c>
      <c r="AT11" s="223" t="str">
        <f t="shared" si="1"/>
        <v/>
      </c>
      <c r="AU11" s="223" t="str">
        <f t="shared" si="1"/>
        <v/>
      </c>
      <c r="AV11" s="221" t="str">
        <f t="shared" si="1"/>
        <v/>
      </c>
      <c r="AW11" s="407">
        <f>SUM(BC12:BD14)</f>
        <v>0</v>
      </c>
      <c r="AX11" s="408"/>
      <c r="AY11" s="408"/>
      <c r="AZ11" s="408"/>
      <c r="BA11" s="408"/>
      <c r="BB11" s="408"/>
      <c r="BC11" s="408"/>
      <c r="BD11" s="408"/>
      <c r="BE11" s="392"/>
      <c r="BF11" s="393"/>
      <c r="BG11" s="393"/>
      <c r="BH11" s="393"/>
      <c r="BI11" s="393"/>
      <c r="BJ11" s="394"/>
    </row>
    <row r="12" spans="1:62" ht="12.75" customHeight="1" thickTop="1" thickBot="1">
      <c r="A12" s="377" t="s">
        <v>39</v>
      </c>
      <c r="B12" s="379"/>
      <c r="C12" s="411" t="s">
        <v>55</v>
      </c>
      <c r="D12" s="412"/>
      <c r="E12" s="412"/>
      <c r="F12" s="413"/>
      <c r="G12" s="13"/>
      <c r="H12" s="14"/>
      <c r="I12" s="14"/>
      <c r="J12" s="14"/>
      <c r="K12" s="14"/>
      <c r="L12" s="14"/>
      <c r="M12" s="15"/>
      <c r="N12" s="16"/>
      <c r="O12" s="14"/>
      <c r="P12" s="14"/>
      <c r="Q12" s="14"/>
      <c r="R12" s="14"/>
      <c r="S12" s="14"/>
      <c r="T12" s="17"/>
      <c r="U12" s="18"/>
      <c r="V12" s="14"/>
      <c r="W12" s="14"/>
      <c r="X12" s="14"/>
      <c r="Y12" s="14"/>
      <c r="Z12" s="14"/>
      <c r="AA12" s="15"/>
      <c r="AB12" s="16"/>
      <c r="AC12" s="14"/>
      <c r="AD12" s="14"/>
      <c r="AE12" s="14"/>
      <c r="AF12" s="14"/>
      <c r="AG12" s="14"/>
      <c r="AH12" s="17"/>
      <c r="AI12" s="18"/>
      <c r="AJ12" s="14"/>
      <c r="AK12" s="14"/>
      <c r="AL12" s="14"/>
      <c r="AM12" s="14"/>
      <c r="AN12" s="14"/>
      <c r="AO12" s="15"/>
      <c r="AP12" s="16"/>
      <c r="AQ12" s="14"/>
      <c r="AR12" s="14"/>
      <c r="AS12" s="14"/>
      <c r="AT12" s="14"/>
      <c r="AU12" s="14"/>
      <c r="AV12" s="17"/>
      <c r="AW12" s="377" t="s">
        <v>97</v>
      </c>
      <c r="AX12" s="378"/>
      <c r="AY12" s="378"/>
      <c r="AZ12" s="378"/>
      <c r="BA12" s="378"/>
      <c r="BB12" s="379"/>
      <c r="BC12" s="427">
        <f>IF(MAX(G12:AV12)&gt;5,0,SUM(G12:AV12))</f>
        <v>0</v>
      </c>
      <c r="BD12" s="428"/>
      <c r="BE12" s="392"/>
      <c r="BF12" s="393"/>
      <c r="BG12" s="393"/>
      <c r="BH12" s="393"/>
      <c r="BI12" s="393"/>
      <c r="BJ12" s="394"/>
    </row>
    <row r="13" spans="1:62" ht="12.75" customHeight="1" thickTop="1" thickBot="1">
      <c r="A13" s="377" t="s">
        <v>63</v>
      </c>
      <c r="B13" s="379"/>
      <c r="C13" s="414"/>
      <c r="D13" s="415"/>
      <c r="E13" s="415"/>
      <c r="F13" s="416"/>
      <c r="G13" s="19"/>
      <c r="H13" s="20"/>
      <c r="I13" s="20"/>
      <c r="J13" s="20"/>
      <c r="K13" s="20"/>
      <c r="L13" s="20"/>
      <c r="M13" s="21"/>
      <c r="N13" s="22"/>
      <c r="O13" s="20"/>
      <c r="P13" s="20"/>
      <c r="Q13" s="20"/>
      <c r="R13" s="20"/>
      <c r="S13" s="20"/>
      <c r="T13" s="23"/>
      <c r="U13" s="24"/>
      <c r="V13" s="20"/>
      <c r="W13" s="20"/>
      <c r="X13" s="20"/>
      <c r="Y13" s="20"/>
      <c r="Z13" s="20"/>
      <c r="AA13" s="21"/>
      <c r="AB13" s="22"/>
      <c r="AC13" s="20"/>
      <c r="AD13" s="20"/>
      <c r="AE13" s="20"/>
      <c r="AF13" s="20"/>
      <c r="AG13" s="20"/>
      <c r="AH13" s="23"/>
      <c r="AI13" s="25"/>
      <c r="AJ13" s="26"/>
      <c r="AK13" s="26"/>
      <c r="AL13" s="26"/>
      <c r="AM13" s="26"/>
      <c r="AN13" s="26"/>
      <c r="AO13" s="27"/>
      <c r="AP13" s="28"/>
      <c r="AQ13" s="26"/>
      <c r="AR13" s="26"/>
      <c r="AS13" s="26"/>
      <c r="AT13" s="26"/>
      <c r="AU13" s="26"/>
      <c r="AV13" s="29"/>
      <c r="AW13" s="377" t="s">
        <v>98</v>
      </c>
      <c r="AX13" s="378"/>
      <c r="AY13" s="378"/>
      <c r="AZ13" s="378"/>
      <c r="BA13" s="378"/>
      <c r="BB13" s="379"/>
      <c r="BC13" s="427">
        <f>IF(MAX(G13:AV13)&gt;5,0,SUM(G13:AV13))</f>
        <v>0</v>
      </c>
      <c r="BD13" s="428"/>
      <c r="BE13" s="392"/>
      <c r="BF13" s="393"/>
      <c r="BG13" s="393"/>
      <c r="BH13" s="393"/>
      <c r="BI13" s="393"/>
      <c r="BJ13" s="394"/>
    </row>
    <row r="14" spans="1:62" ht="12.75" customHeight="1" thickTop="1" thickBot="1">
      <c r="A14" s="377" t="s">
        <v>73</v>
      </c>
      <c r="B14" s="379"/>
      <c r="C14" s="417"/>
      <c r="D14" s="418"/>
      <c r="E14" s="418"/>
      <c r="F14" s="419"/>
      <c r="G14" s="19"/>
      <c r="H14" s="20"/>
      <c r="I14" s="20"/>
      <c r="J14" s="20"/>
      <c r="K14" s="20"/>
      <c r="L14" s="20"/>
      <c r="M14" s="21"/>
      <c r="N14" s="22"/>
      <c r="O14" s="20"/>
      <c r="P14" s="20"/>
      <c r="Q14" s="20"/>
      <c r="R14" s="20"/>
      <c r="S14" s="20"/>
      <c r="T14" s="23"/>
      <c r="U14" s="24"/>
      <c r="V14" s="20"/>
      <c r="W14" s="20"/>
      <c r="X14" s="20"/>
      <c r="Y14" s="20"/>
      <c r="Z14" s="20"/>
      <c r="AA14" s="21"/>
      <c r="AB14" s="22"/>
      <c r="AC14" s="20"/>
      <c r="AD14" s="20"/>
      <c r="AE14" s="20"/>
      <c r="AF14" s="20"/>
      <c r="AG14" s="20"/>
      <c r="AH14" s="23"/>
      <c r="AI14" s="25"/>
      <c r="AJ14" s="26"/>
      <c r="AK14" s="26"/>
      <c r="AL14" s="26"/>
      <c r="AM14" s="26"/>
      <c r="AN14" s="26"/>
      <c r="AO14" s="27"/>
      <c r="AP14" s="28"/>
      <c r="AQ14" s="26"/>
      <c r="AR14" s="26"/>
      <c r="AS14" s="26"/>
      <c r="AT14" s="26"/>
      <c r="AU14" s="26"/>
      <c r="AV14" s="29"/>
      <c r="AW14" s="377" t="s">
        <v>99</v>
      </c>
      <c r="AX14" s="378"/>
      <c r="AY14" s="378"/>
      <c r="AZ14" s="378"/>
      <c r="BA14" s="378"/>
      <c r="BB14" s="379"/>
      <c r="BC14" s="427">
        <f>IF(MAX(G14:AV14)&gt;5,0,SUM(G14:AV14))</f>
        <v>0</v>
      </c>
      <c r="BD14" s="428"/>
      <c r="BE14" s="392"/>
      <c r="BF14" s="393"/>
      <c r="BG14" s="393"/>
      <c r="BH14" s="393"/>
      <c r="BI14" s="393"/>
      <c r="BJ14" s="394"/>
    </row>
    <row r="15" spans="1:62" s="40" customFormat="1" ht="12.75" customHeight="1" thickTop="1">
      <c r="A15" s="435" t="s">
        <v>61</v>
      </c>
      <c r="B15" s="469" t="s">
        <v>120</v>
      </c>
      <c r="C15" s="437" t="s">
        <v>121</v>
      </c>
      <c r="D15" s="439" t="s">
        <v>3</v>
      </c>
      <c r="E15" s="411" t="s">
        <v>139</v>
      </c>
      <c r="F15" s="356" t="s">
        <v>65</v>
      </c>
      <c r="G15" s="339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6"/>
      <c r="AW15" s="380" t="s">
        <v>40</v>
      </c>
      <c r="AX15" s="426"/>
      <c r="AY15" s="426"/>
      <c r="AZ15" s="426"/>
      <c r="BA15" s="426"/>
      <c r="BB15" s="426"/>
      <c r="BC15" s="426"/>
      <c r="BD15" s="426"/>
      <c r="BE15" s="392"/>
      <c r="BF15" s="393"/>
      <c r="BG15" s="393"/>
      <c r="BH15" s="393"/>
      <c r="BI15" s="393"/>
      <c r="BJ15" s="394"/>
    </row>
    <row r="16" spans="1:62" s="40" customFormat="1" ht="12.75" customHeight="1" thickBot="1">
      <c r="A16" s="436"/>
      <c r="B16" s="422"/>
      <c r="C16" s="438"/>
      <c r="D16" s="440"/>
      <c r="E16" s="417"/>
      <c r="F16" s="357" t="s">
        <v>65</v>
      </c>
      <c r="G16" s="467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468"/>
      <c r="AW16" s="545" t="s">
        <v>10</v>
      </c>
      <c r="AX16" s="337"/>
      <c r="AY16" s="335" t="s">
        <v>64</v>
      </c>
      <c r="AZ16" s="337"/>
      <c r="BA16" s="335" t="s">
        <v>84</v>
      </c>
      <c r="BB16" s="550"/>
      <c r="BC16" s="523" t="s">
        <v>21</v>
      </c>
      <c r="BD16" s="502"/>
      <c r="BE16" s="392"/>
      <c r="BF16" s="393"/>
      <c r="BG16" s="393"/>
      <c r="BH16" s="393"/>
      <c r="BI16" s="393"/>
      <c r="BJ16" s="394"/>
    </row>
    <row r="17" spans="1:62" s="40" customFormat="1" ht="12.75" customHeight="1" thickTop="1">
      <c r="A17" s="88">
        <v>1</v>
      </c>
      <c r="B17" s="51"/>
      <c r="C17" s="30"/>
      <c r="D17" s="47"/>
      <c r="E17" s="48"/>
      <c r="F17" s="48"/>
      <c r="G17" s="54"/>
      <c r="H17" s="32"/>
      <c r="I17" s="32"/>
      <c r="J17" s="32"/>
      <c r="K17" s="32"/>
      <c r="L17" s="32"/>
      <c r="M17" s="167"/>
      <c r="N17" s="54"/>
      <c r="O17" s="32"/>
      <c r="P17" s="32"/>
      <c r="Q17" s="32"/>
      <c r="R17" s="32"/>
      <c r="S17" s="32"/>
      <c r="T17" s="167"/>
      <c r="U17" s="54"/>
      <c r="V17" s="32"/>
      <c r="W17" s="32"/>
      <c r="X17" s="32"/>
      <c r="Y17" s="32"/>
      <c r="Z17" s="32"/>
      <c r="AA17" s="167"/>
      <c r="AB17" s="54"/>
      <c r="AC17" s="32"/>
      <c r="AD17" s="32"/>
      <c r="AE17" s="32"/>
      <c r="AF17" s="33"/>
      <c r="AG17" s="33"/>
      <c r="AH17" s="12"/>
      <c r="AI17" s="45"/>
      <c r="AJ17" s="33"/>
      <c r="AK17" s="33"/>
      <c r="AL17" s="33"/>
      <c r="AM17" s="33"/>
      <c r="AN17" s="33"/>
      <c r="AO17" s="12"/>
      <c r="AP17" s="45"/>
      <c r="AQ17" s="33"/>
      <c r="AR17" s="33"/>
      <c r="AS17" s="33"/>
      <c r="AT17" s="33"/>
      <c r="AU17" s="33"/>
      <c r="AV17" s="33"/>
      <c r="AW17" s="352">
        <f>IF(MAX($G$12:$AV$14)&gt;5,0,SUMPRODUCT(G17:AV17,$G$83:$AV$83))</f>
        <v>0</v>
      </c>
      <c r="AX17" s="351"/>
      <c r="AY17" s="351">
        <f>IF(MAX($G$12:$AV$14)&gt;5,0,SUMPRODUCT(G17:AV17,$G$84:$AV$84))</f>
        <v>0</v>
      </c>
      <c r="AZ17" s="351"/>
      <c r="BA17" s="351">
        <f>IF(MAX($G$12:$AV$14)&gt;5,0,SUMPRODUCT(G17:AV17,$G$85:$AV$85))</f>
        <v>0</v>
      </c>
      <c r="BB17" s="445"/>
      <c r="BC17" s="346">
        <f t="shared" ref="BC17:BC29" si="2">SUM(AW17:BB17)</f>
        <v>0</v>
      </c>
      <c r="BD17" s="345"/>
      <c r="BE17" s="392"/>
      <c r="BF17" s="393"/>
      <c r="BG17" s="393"/>
      <c r="BH17" s="393"/>
      <c r="BI17" s="393"/>
      <c r="BJ17" s="394"/>
    </row>
    <row r="18" spans="1:62" ht="12.75" customHeight="1">
      <c r="A18" s="46">
        <v>2</v>
      </c>
      <c r="B18" s="51"/>
      <c r="C18" s="30"/>
      <c r="D18" s="47"/>
      <c r="E18" s="48"/>
      <c r="F18" s="48"/>
      <c r="G18" s="43"/>
      <c r="H18" s="31"/>
      <c r="I18" s="31"/>
      <c r="J18" s="31"/>
      <c r="K18" s="31"/>
      <c r="L18" s="31"/>
      <c r="M18" s="168"/>
      <c r="N18" s="43"/>
      <c r="O18" s="31"/>
      <c r="P18" s="31"/>
      <c r="Q18" s="31"/>
      <c r="R18" s="31"/>
      <c r="S18" s="31"/>
      <c r="T18" s="168"/>
      <c r="U18" s="43"/>
      <c r="V18" s="31"/>
      <c r="W18" s="31"/>
      <c r="X18" s="31"/>
      <c r="Y18" s="31"/>
      <c r="Z18" s="31"/>
      <c r="AA18" s="168"/>
      <c r="AB18" s="43"/>
      <c r="AC18" s="31"/>
      <c r="AD18" s="31"/>
      <c r="AE18" s="31"/>
      <c r="AF18" s="34"/>
      <c r="AG18" s="34"/>
      <c r="AH18" s="170"/>
      <c r="AI18" s="44"/>
      <c r="AJ18" s="34"/>
      <c r="AK18" s="34"/>
      <c r="AL18" s="34"/>
      <c r="AM18" s="34"/>
      <c r="AN18" s="34"/>
      <c r="AO18" s="170"/>
      <c r="AP18" s="44"/>
      <c r="AQ18" s="34"/>
      <c r="AR18" s="34"/>
      <c r="AS18" s="34"/>
      <c r="AT18" s="34"/>
      <c r="AU18" s="34"/>
      <c r="AV18" s="34"/>
      <c r="AW18" s="322">
        <f t="shared" ref="AW18:AW29" si="3">IF(MAX($G$12:$AV$14)&gt;5,0,SUMPRODUCT(G18:AV18,$G$83:$AV$83))</f>
        <v>0</v>
      </c>
      <c r="AX18" s="319"/>
      <c r="AY18" s="319">
        <f t="shared" ref="AY18:AY29" si="4">IF(MAX($G$12:$AV$14)&gt;5,0,SUMPRODUCT(G18:AV18,$G$84:$AV$84))</f>
        <v>0</v>
      </c>
      <c r="AZ18" s="319"/>
      <c r="BA18" s="319">
        <f t="shared" ref="BA18:BA29" si="5">IF(MAX($G$12:$AV$14)&gt;5,0,SUMPRODUCT(G18:AV18,$G$85:$AV$85))</f>
        <v>0</v>
      </c>
      <c r="BB18" s="443"/>
      <c r="BC18" s="322">
        <f t="shared" si="2"/>
        <v>0</v>
      </c>
      <c r="BD18" s="321"/>
      <c r="BE18" s="392"/>
      <c r="BF18" s="393"/>
      <c r="BG18" s="393"/>
      <c r="BH18" s="393"/>
      <c r="BI18" s="393"/>
      <c r="BJ18" s="394"/>
    </row>
    <row r="19" spans="1:62" ht="12.75" customHeight="1">
      <c r="A19" s="46"/>
      <c r="B19" s="51"/>
      <c r="C19" s="30"/>
      <c r="D19" s="47"/>
      <c r="E19" s="48"/>
      <c r="F19" s="48"/>
      <c r="G19" s="43"/>
      <c r="H19" s="32"/>
      <c r="I19" s="32"/>
      <c r="J19" s="32"/>
      <c r="K19" s="31"/>
      <c r="L19" s="31"/>
      <c r="M19" s="168"/>
      <c r="N19" s="43"/>
      <c r="O19" s="31"/>
      <c r="P19" s="31"/>
      <c r="Q19" s="31"/>
      <c r="R19" s="31"/>
      <c r="S19" s="31"/>
      <c r="T19" s="168"/>
      <c r="U19" s="43"/>
      <c r="V19" s="31"/>
      <c r="W19" s="31"/>
      <c r="X19" s="31"/>
      <c r="Y19" s="31"/>
      <c r="Z19" s="31"/>
      <c r="AA19" s="168"/>
      <c r="AB19" s="43"/>
      <c r="AC19" s="31"/>
      <c r="AD19" s="31"/>
      <c r="AE19" s="31"/>
      <c r="AF19" s="34"/>
      <c r="AG19" s="34"/>
      <c r="AH19" s="170"/>
      <c r="AI19" s="44"/>
      <c r="AJ19" s="34"/>
      <c r="AK19" s="34"/>
      <c r="AL19" s="34"/>
      <c r="AM19" s="34"/>
      <c r="AN19" s="34"/>
      <c r="AO19" s="170"/>
      <c r="AP19" s="44"/>
      <c r="AQ19" s="34"/>
      <c r="AR19" s="34"/>
      <c r="AS19" s="34"/>
      <c r="AT19" s="34"/>
      <c r="AU19" s="34"/>
      <c r="AV19" s="34"/>
      <c r="AW19" s="322">
        <f t="shared" si="3"/>
        <v>0</v>
      </c>
      <c r="AX19" s="319"/>
      <c r="AY19" s="319">
        <f t="shared" si="4"/>
        <v>0</v>
      </c>
      <c r="AZ19" s="319"/>
      <c r="BA19" s="319">
        <f t="shared" si="5"/>
        <v>0</v>
      </c>
      <c r="BB19" s="443"/>
      <c r="BC19" s="322">
        <f t="shared" si="2"/>
        <v>0</v>
      </c>
      <c r="BD19" s="321"/>
      <c r="BE19" s="392"/>
      <c r="BF19" s="393"/>
      <c r="BG19" s="393"/>
      <c r="BH19" s="393"/>
      <c r="BI19" s="393"/>
      <c r="BJ19" s="394"/>
    </row>
    <row r="20" spans="1:62" ht="12.75" customHeight="1">
      <c r="A20" s="46"/>
      <c r="B20" s="51"/>
      <c r="C20" s="30"/>
      <c r="D20" s="47"/>
      <c r="E20" s="48"/>
      <c r="F20" s="48"/>
      <c r="G20" s="43"/>
      <c r="H20" s="31"/>
      <c r="I20" s="31"/>
      <c r="J20" s="31"/>
      <c r="K20" s="31"/>
      <c r="L20" s="31"/>
      <c r="M20" s="168"/>
      <c r="N20" s="43"/>
      <c r="O20" s="31"/>
      <c r="P20" s="31"/>
      <c r="Q20" s="31"/>
      <c r="R20" s="31"/>
      <c r="S20" s="31"/>
      <c r="T20" s="168"/>
      <c r="U20" s="43"/>
      <c r="V20" s="31"/>
      <c r="W20" s="31"/>
      <c r="X20" s="31"/>
      <c r="Y20" s="31"/>
      <c r="Z20" s="31"/>
      <c r="AA20" s="168"/>
      <c r="AB20" s="43"/>
      <c r="AC20" s="31"/>
      <c r="AD20" s="31"/>
      <c r="AE20" s="31"/>
      <c r="AF20" s="34"/>
      <c r="AG20" s="34"/>
      <c r="AH20" s="170"/>
      <c r="AI20" s="44"/>
      <c r="AJ20" s="34"/>
      <c r="AK20" s="34"/>
      <c r="AL20" s="34"/>
      <c r="AM20" s="34"/>
      <c r="AN20" s="34"/>
      <c r="AO20" s="170"/>
      <c r="AP20" s="44"/>
      <c r="AQ20" s="34"/>
      <c r="AR20" s="34"/>
      <c r="AS20" s="34"/>
      <c r="AT20" s="34"/>
      <c r="AU20" s="34"/>
      <c r="AV20" s="34"/>
      <c r="AW20" s="322">
        <f t="shared" si="3"/>
        <v>0</v>
      </c>
      <c r="AX20" s="319"/>
      <c r="AY20" s="319">
        <f t="shared" si="4"/>
        <v>0</v>
      </c>
      <c r="AZ20" s="319"/>
      <c r="BA20" s="319">
        <f t="shared" si="5"/>
        <v>0</v>
      </c>
      <c r="BB20" s="443"/>
      <c r="BC20" s="322">
        <f>SUM(AW20:BB20)</f>
        <v>0</v>
      </c>
      <c r="BD20" s="321"/>
      <c r="BE20" s="392"/>
      <c r="BF20" s="393"/>
      <c r="BG20" s="393"/>
      <c r="BH20" s="393"/>
      <c r="BI20" s="393"/>
      <c r="BJ20" s="394"/>
    </row>
    <row r="21" spans="1:62" ht="12.75" customHeight="1">
      <c r="A21" s="46"/>
      <c r="B21" s="51"/>
      <c r="C21" s="30"/>
      <c r="D21" s="47"/>
      <c r="E21" s="48"/>
      <c r="F21" s="48"/>
      <c r="G21" s="43"/>
      <c r="H21" s="32"/>
      <c r="I21" s="32"/>
      <c r="J21" s="32"/>
      <c r="K21" s="31"/>
      <c r="L21" s="31"/>
      <c r="M21" s="168"/>
      <c r="N21" s="43"/>
      <c r="O21" s="31"/>
      <c r="P21" s="31"/>
      <c r="Q21" s="31"/>
      <c r="R21" s="31"/>
      <c r="S21" s="31"/>
      <c r="T21" s="168"/>
      <c r="U21" s="43"/>
      <c r="V21" s="31"/>
      <c r="W21" s="31"/>
      <c r="X21" s="31"/>
      <c r="Y21" s="31"/>
      <c r="Z21" s="31"/>
      <c r="AA21" s="168"/>
      <c r="AB21" s="43"/>
      <c r="AC21" s="31"/>
      <c r="AD21" s="31"/>
      <c r="AE21" s="31"/>
      <c r="AF21" s="34"/>
      <c r="AG21" s="34"/>
      <c r="AH21" s="170"/>
      <c r="AI21" s="44"/>
      <c r="AJ21" s="34"/>
      <c r="AK21" s="34"/>
      <c r="AL21" s="34"/>
      <c r="AM21" s="34"/>
      <c r="AN21" s="34"/>
      <c r="AO21" s="170"/>
      <c r="AP21" s="44"/>
      <c r="AQ21" s="34"/>
      <c r="AR21" s="34"/>
      <c r="AS21" s="34"/>
      <c r="AT21" s="34"/>
      <c r="AU21" s="34"/>
      <c r="AV21" s="34"/>
      <c r="AW21" s="322">
        <f t="shared" si="3"/>
        <v>0</v>
      </c>
      <c r="AX21" s="319"/>
      <c r="AY21" s="319">
        <f t="shared" si="4"/>
        <v>0</v>
      </c>
      <c r="AZ21" s="319"/>
      <c r="BA21" s="319">
        <f t="shared" si="5"/>
        <v>0</v>
      </c>
      <c r="BB21" s="443"/>
      <c r="BC21" s="322">
        <f>SUM(AW21:BB21)</f>
        <v>0</v>
      </c>
      <c r="BD21" s="321"/>
      <c r="BE21" s="392"/>
      <c r="BF21" s="393"/>
      <c r="BG21" s="393"/>
      <c r="BH21" s="393"/>
      <c r="BI21" s="393"/>
      <c r="BJ21" s="394"/>
    </row>
    <row r="22" spans="1:62" ht="12.75" customHeight="1">
      <c r="A22" s="46"/>
      <c r="B22" s="51"/>
      <c r="C22" s="30"/>
      <c r="D22" s="47"/>
      <c r="E22" s="48"/>
      <c r="F22" s="48"/>
      <c r="G22" s="43"/>
      <c r="H22" s="31"/>
      <c r="I22" s="31"/>
      <c r="J22" s="31"/>
      <c r="K22" s="31"/>
      <c r="L22" s="31"/>
      <c r="M22" s="168"/>
      <c r="N22" s="44"/>
      <c r="O22" s="34"/>
      <c r="P22" s="34"/>
      <c r="Q22" s="34"/>
      <c r="R22" s="34"/>
      <c r="S22" s="34"/>
      <c r="T22" s="170"/>
      <c r="U22" s="44"/>
      <c r="V22" s="34"/>
      <c r="W22" s="34"/>
      <c r="X22" s="34"/>
      <c r="Y22" s="34"/>
      <c r="Z22" s="34"/>
      <c r="AA22" s="170"/>
      <c r="AB22" s="44"/>
      <c r="AC22" s="34"/>
      <c r="AD22" s="34"/>
      <c r="AE22" s="34"/>
      <c r="AF22" s="34"/>
      <c r="AG22" s="34"/>
      <c r="AH22" s="170"/>
      <c r="AI22" s="44"/>
      <c r="AJ22" s="34"/>
      <c r="AK22" s="34"/>
      <c r="AL22" s="34"/>
      <c r="AM22" s="34"/>
      <c r="AN22" s="34"/>
      <c r="AO22" s="170"/>
      <c r="AP22" s="44"/>
      <c r="AQ22" s="34"/>
      <c r="AR22" s="34"/>
      <c r="AS22" s="34"/>
      <c r="AT22" s="34"/>
      <c r="AU22" s="34"/>
      <c r="AV22" s="34"/>
      <c r="AW22" s="322">
        <f t="shared" si="3"/>
        <v>0</v>
      </c>
      <c r="AX22" s="319"/>
      <c r="AY22" s="319">
        <f t="shared" si="4"/>
        <v>0</v>
      </c>
      <c r="AZ22" s="319"/>
      <c r="BA22" s="319">
        <f t="shared" si="5"/>
        <v>0</v>
      </c>
      <c r="BB22" s="443"/>
      <c r="BC22" s="322">
        <f t="shared" si="2"/>
        <v>0</v>
      </c>
      <c r="BD22" s="321"/>
      <c r="BE22" s="392"/>
      <c r="BF22" s="393"/>
      <c r="BG22" s="393"/>
      <c r="BH22" s="393"/>
      <c r="BI22" s="393"/>
      <c r="BJ22" s="394"/>
    </row>
    <row r="23" spans="1:62" ht="12.75" customHeight="1">
      <c r="A23" s="46"/>
      <c r="B23" s="51"/>
      <c r="C23" s="30"/>
      <c r="D23" s="47"/>
      <c r="E23" s="48"/>
      <c r="F23" s="48"/>
      <c r="G23" s="43"/>
      <c r="H23" s="32"/>
      <c r="I23" s="32"/>
      <c r="J23" s="32"/>
      <c r="K23" s="31"/>
      <c r="L23" s="31"/>
      <c r="M23" s="168"/>
      <c r="N23" s="44"/>
      <c r="O23" s="34"/>
      <c r="P23" s="34"/>
      <c r="Q23" s="34"/>
      <c r="R23" s="34"/>
      <c r="S23" s="34"/>
      <c r="T23" s="170"/>
      <c r="U23" s="44"/>
      <c r="V23" s="34"/>
      <c r="W23" s="34"/>
      <c r="X23" s="34"/>
      <c r="Y23" s="34"/>
      <c r="Z23" s="34"/>
      <c r="AA23" s="170"/>
      <c r="AB23" s="44"/>
      <c r="AC23" s="34"/>
      <c r="AD23" s="34"/>
      <c r="AE23" s="34"/>
      <c r="AF23" s="34"/>
      <c r="AG23" s="34"/>
      <c r="AH23" s="170"/>
      <c r="AI23" s="44"/>
      <c r="AJ23" s="34"/>
      <c r="AK23" s="34"/>
      <c r="AL23" s="34"/>
      <c r="AM23" s="34"/>
      <c r="AN23" s="34"/>
      <c r="AO23" s="170"/>
      <c r="AP23" s="44"/>
      <c r="AQ23" s="34"/>
      <c r="AR23" s="34"/>
      <c r="AS23" s="34"/>
      <c r="AT23" s="34"/>
      <c r="AU23" s="34"/>
      <c r="AV23" s="34"/>
      <c r="AW23" s="322">
        <f>IF(MAX($G$12:$AV$14)&gt;5,0,SUMPRODUCT(G23:AV23,$G$83:$AV$83))</f>
        <v>0</v>
      </c>
      <c r="AX23" s="319"/>
      <c r="AY23" s="319">
        <f>IF(MAX($G$12:$AV$14)&gt;5,0,SUMPRODUCT(G23:AV23,$G$84:$AV$84))</f>
        <v>0</v>
      </c>
      <c r="AZ23" s="319"/>
      <c r="BA23" s="319">
        <f>IF(MAX($G$12:$AV$14)&gt;5,0,SUMPRODUCT(G23:AV23,$G$85:$AV$85))</f>
        <v>0</v>
      </c>
      <c r="BB23" s="443"/>
      <c r="BC23" s="322">
        <f>SUM(AW23:BB23)</f>
        <v>0</v>
      </c>
      <c r="BD23" s="321"/>
      <c r="BE23" s="392"/>
      <c r="BF23" s="393"/>
      <c r="BG23" s="393"/>
      <c r="BH23" s="393"/>
      <c r="BI23" s="393"/>
      <c r="BJ23" s="394"/>
    </row>
    <row r="24" spans="1:62" ht="12.75" customHeight="1">
      <c r="A24" s="46"/>
      <c r="B24" s="51"/>
      <c r="C24" s="30"/>
      <c r="D24" s="47"/>
      <c r="E24" s="48"/>
      <c r="F24" s="48"/>
      <c r="G24" s="43"/>
      <c r="H24" s="32"/>
      <c r="I24" s="32"/>
      <c r="J24" s="32"/>
      <c r="K24" s="31"/>
      <c r="L24" s="31"/>
      <c r="M24" s="168"/>
      <c r="N24" s="44"/>
      <c r="O24" s="34"/>
      <c r="P24" s="34"/>
      <c r="Q24" s="34"/>
      <c r="R24" s="34"/>
      <c r="S24" s="34"/>
      <c r="T24" s="170"/>
      <c r="U24" s="44"/>
      <c r="V24" s="34"/>
      <c r="W24" s="34"/>
      <c r="X24" s="34"/>
      <c r="Y24" s="34"/>
      <c r="Z24" s="34"/>
      <c r="AA24" s="170"/>
      <c r="AB24" s="44"/>
      <c r="AC24" s="34"/>
      <c r="AD24" s="34"/>
      <c r="AE24" s="34"/>
      <c r="AF24" s="34"/>
      <c r="AG24" s="34"/>
      <c r="AH24" s="170"/>
      <c r="AI24" s="44"/>
      <c r="AJ24" s="34"/>
      <c r="AK24" s="34"/>
      <c r="AL24" s="34"/>
      <c r="AM24" s="34"/>
      <c r="AN24" s="34"/>
      <c r="AO24" s="170"/>
      <c r="AP24" s="44"/>
      <c r="AQ24" s="34"/>
      <c r="AR24" s="34"/>
      <c r="AS24" s="34"/>
      <c r="AT24" s="34"/>
      <c r="AU24" s="34"/>
      <c r="AV24" s="34"/>
      <c r="AW24" s="322">
        <f>IF(MAX($G$12:$AV$14)&gt;5,0,SUMPRODUCT(G24:AV24,$G$83:$AV$83))</f>
        <v>0</v>
      </c>
      <c r="AX24" s="319"/>
      <c r="AY24" s="319">
        <f>IF(MAX($G$12:$AV$14)&gt;5,0,SUMPRODUCT(G24:AV24,$G$84:$AV$84))</f>
        <v>0</v>
      </c>
      <c r="AZ24" s="319"/>
      <c r="BA24" s="319">
        <f>IF(MAX($G$12:$AV$14)&gt;5,0,SUMPRODUCT(G24:AV24,$G$85:$AV$85))</f>
        <v>0</v>
      </c>
      <c r="BB24" s="443"/>
      <c r="BC24" s="322">
        <f>SUM(AW24:BB24)</f>
        <v>0</v>
      </c>
      <c r="BD24" s="321"/>
      <c r="BE24" s="392"/>
      <c r="BF24" s="393"/>
      <c r="BG24" s="393"/>
      <c r="BH24" s="393"/>
      <c r="BI24" s="393"/>
      <c r="BJ24" s="394"/>
    </row>
    <row r="25" spans="1:62" ht="12.75" customHeight="1">
      <c r="A25" s="46"/>
      <c r="B25" s="51"/>
      <c r="C25" s="30"/>
      <c r="D25" s="47"/>
      <c r="E25" s="48"/>
      <c r="F25" s="48"/>
      <c r="G25" s="43"/>
      <c r="H25" s="32"/>
      <c r="I25" s="32"/>
      <c r="J25" s="32"/>
      <c r="K25" s="31"/>
      <c r="L25" s="31"/>
      <c r="M25" s="168"/>
      <c r="N25" s="44"/>
      <c r="O25" s="34"/>
      <c r="P25" s="34"/>
      <c r="Q25" s="34"/>
      <c r="R25" s="34"/>
      <c r="S25" s="34"/>
      <c r="T25" s="170"/>
      <c r="U25" s="44"/>
      <c r="V25" s="34"/>
      <c r="W25" s="34"/>
      <c r="X25" s="34"/>
      <c r="Y25" s="34"/>
      <c r="Z25" s="34"/>
      <c r="AA25" s="170"/>
      <c r="AB25" s="44"/>
      <c r="AC25" s="34"/>
      <c r="AD25" s="34"/>
      <c r="AE25" s="34"/>
      <c r="AF25" s="34"/>
      <c r="AG25" s="34"/>
      <c r="AH25" s="170"/>
      <c r="AI25" s="44"/>
      <c r="AJ25" s="34"/>
      <c r="AK25" s="34"/>
      <c r="AL25" s="34"/>
      <c r="AM25" s="34"/>
      <c r="AN25" s="34"/>
      <c r="AO25" s="170"/>
      <c r="AP25" s="44"/>
      <c r="AQ25" s="34"/>
      <c r="AR25" s="34"/>
      <c r="AS25" s="34"/>
      <c r="AT25" s="34"/>
      <c r="AU25" s="34"/>
      <c r="AV25" s="34"/>
      <c r="AW25" s="322">
        <f>IF(MAX($G$12:$AV$14)&gt;5,0,SUMPRODUCT(G25:AV25,$G$83:$AV$83))</f>
        <v>0</v>
      </c>
      <c r="AX25" s="319"/>
      <c r="AY25" s="319">
        <f>IF(MAX($G$12:$AV$14)&gt;5,0,SUMPRODUCT(G25:AV25,$G$84:$AV$84))</f>
        <v>0</v>
      </c>
      <c r="AZ25" s="319"/>
      <c r="BA25" s="319">
        <f>IF(MAX($G$12:$AV$14)&gt;5,0,SUMPRODUCT(G25:AV25,$G$85:$AV$85))</f>
        <v>0</v>
      </c>
      <c r="BB25" s="443"/>
      <c r="BC25" s="322">
        <f>SUM(AW25:BB25)</f>
        <v>0</v>
      </c>
      <c r="BD25" s="321"/>
      <c r="BE25" s="392"/>
      <c r="BF25" s="393"/>
      <c r="BG25" s="393"/>
      <c r="BH25" s="393"/>
      <c r="BI25" s="393"/>
      <c r="BJ25" s="394"/>
    </row>
    <row r="26" spans="1:62" ht="12.75" customHeight="1">
      <c r="A26" s="46"/>
      <c r="B26" s="51"/>
      <c r="C26" s="30"/>
      <c r="D26" s="47"/>
      <c r="E26" s="48"/>
      <c r="F26" s="48"/>
      <c r="G26" s="43"/>
      <c r="H26" s="32"/>
      <c r="I26" s="32"/>
      <c r="J26" s="32"/>
      <c r="K26" s="31"/>
      <c r="L26" s="31"/>
      <c r="M26" s="168"/>
      <c r="N26" s="44"/>
      <c r="O26" s="34"/>
      <c r="P26" s="34"/>
      <c r="Q26" s="34"/>
      <c r="R26" s="34"/>
      <c r="S26" s="34"/>
      <c r="T26" s="170"/>
      <c r="U26" s="44"/>
      <c r="V26" s="34"/>
      <c r="W26" s="34"/>
      <c r="X26" s="34"/>
      <c r="Y26" s="34"/>
      <c r="Z26" s="34"/>
      <c r="AA26" s="170"/>
      <c r="AB26" s="44"/>
      <c r="AC26" s="34"/>
      <c r="AD26" s="34"/>
      <c r="AE26" s="34"/>
      <c r="AF26" s="34"/>
      <c r="AG26" s="34"/>
      <c r="AH26" s="170"/>
      <c r="AI26" s="44"/>
      <c r="AJ26" s="34"/>
      <c r="AK26" s="34"/>
      <c r="AL26" s="34"/>
      <c r="AM26" s="34"/>
      <c r="AN26" s="34"/>
      <c r="AO26" s="170"/>
      <c r="AP26" s="44"/>
      <c r="AQ26" s="34"/>
      <c r="AR26" s="34"/>
      <c r="AS26" s="34"/>
      <c r="AT26" s="34"/>
      <c r="AU26" s="34"/>
      <c r="AV26" s="34"/>
      <c r="AW26" s="322">
        <f>IF(MAX($G$12:$AV$14)&gt;5,0,SUMPRODUCT(G26:AV26,$G$83:$AV$83))</f>
        <v>0</v>
      </c>
      <c r="AX26" s="319"/>
      <c r="AY26" s="319">
        <f>IF(MAX($G$12:$AV$14)&gt;5,0,SUMPRODUCT(G26:AV26,$G$84:$AV$84))</f>
        <v>0</v>
      </c>
      <c r="AZ26" s="319"/>
      <c r="BA26" s="319">
        <f>IF(MAX($G$12:$AV$14)&gt;5,0,SUMPRODUCT(G26:AV26,$G$85:$AV$85))</f>
        <v>0</v>
      </c>
      <c r="BB26" s="443"/>
      <c r="BC26" s="322">
        <f>SUM(AW26:BB26)</f>
        <v>0</v>
      </c>
      <c r="BD26" s="321"/>
      <c r="BE26" s="392"/>
      <c r="BF26" s="393"/>
      <c r="BG26" s="393"/>
      <c r="BH26" s="393"/>
      <c r="BI26" s="393"/>
      <c r="BJ26" s="394"/>
    </row>
    <row r="27" spans="1:62" ht="12.75" customHeight="1">
      <c r="A27" s="46"/>
      <c r="B27" s="51"/>
      <c r="C27" s="30"/>
      <c r="D27" s="47"/>
      <c r="E27" s="48"/>
      <c r="F27" s="48"/>
      <c r="G27" s="43"/>
      <c r="H27" s="32"/>
      <c r="I27" s="32"/>
      <c r="J27" s="32"/>
      <c r="K27" s="31"/>
      <c r="L27" s="31"/>
      <c r="M27" s="168"/>
      <c r="N27" s="44"/>
      <c r="O27" s="34"/>
      <c r="P27" s="34"/>
      <c r="Q27" s="34"/>
      <c r="R27" s="34"/>
      <c r="S27" s="34"/>
      <c r="T27" s="170"/>
      <c r="U27" s="44"/>
      <c r="V27" s="34"/>
      <c r="W27" s="34"/>
      <c r="X27" s="34"/>
      <c r="Y27" s="34"/>
      <c r="Z27" s="34"/>
      <c r="AA27" s="170"/>
      <c r="AB27" s="44"/>
      <c r="AC27" s="34"/>
      <c r="AD27" s="34"/>
      <c r="AE27" s="34"/>
      <c r="AF27" s="34"/>
      <c r="AG27" s="34"/>
      <c r="AH27" s="170"/>
      <c r="AI27" s="44"/>
      <c r="AJ27" s="34"/>
      <c r="AK27" s="34"/>
      <c r="AL27" s="34"/>
      <c r="AM27" s="34"/>
      <c r="AN27" s="34"/>
      <c r="AO27" s="170"/>
      <c r="AP27" s="44"/>
      <c r="AQ27" s="34"/>
      <c r="AR27" s="34"/>
      <c r="AS27" s="34"/>
      <c r="AT27" s="34"/>
      <c r="AU27" s="34"/>
      <c r="AV27" s="34"/>
      <c r="AW27" s="322">
        <f>IF(MAX($G$12:$AV$14)&gt;5,0,SUMPRODUCT(G27:AV27,$G$83:$AV$83))</f>
        <v>0</v>
      </c>
      <c r="AX27" s="319"/>
      <c r="AY27" s="319">
        <f>IF(MAX($G$12:$AV$14)&gt;5,0,SUMPRODUCT(G27:AV27,$G$84:$AV$84))</f>
        <v>0</v>
      </c>
      <c r="AZ27" s="319"/>
      <c r="BA27" s="319">
        <f>IF(MAX($G$12:$AV$14)&gt;5,0,SUMPRODUCT(G27:AV27,$G$85:$AV$85))</f>
        <v>0</v>
      </c>
      <c r="BB27" s="443"/>
      <c r="BC27" s="322">
        <f>SUM(AW27:BB27)</f>
        <v>0</v>
      </c>
      <c r="BD27" s="321"/>
      <c r="BE27" s="392"/>
      <c r="BF27" s="393"/>
      <c r="BG27" s="393"/>
      <c r="BH27" s="393"/>
      <c r="BI27" s="393"/>
      <c r="BJ27" s="394"/>
    </row>
    <row r="28" spans="1:62" ht="12.75" customHeight="1">
      <c r="A28" s="46"/>
      <c r="B28" s="51"/>
      <c r="C28" s="30"/>
      <c r="D28" s="47"/>
      <c r="E28" s="48"/>
      <c r="F28" s="48"/>
      <c r="G28" s="43"/>
      <c r="H28" s="32"/>
      <c r="I28" s="32"/>
      <c r="J28" s="32"/>
      <c r="K28" s="31"/>
      <c r="L28" s="31"/>
      <c r="M28" s="168"/>
      <c r="N28" s="44"/>
      <c r="O28" s="34"/>
      <c r="P28" s="34"/>
      <c r="Q28" s="34"/>
      <c r="R28" s="34"/>
      <c r="S28" s="34"/>
      <c r="T28" s="170"/>
      <c r="U28" s="44"/>
      <c r="V28" s="34"/>
      <c r="W28" s="34"/>
      <c r="X28" s="34"/>
      <c r="Y28" s="34"/>
      <c r="Z28" s="34"/>
      <c r="AA28" s="170"/>
      <c r="AB28" s="44"/>
      <c r="AC28" s="34"/>
      <c r="AD28" s="34"/>
      <c r="AE28" s="34"/>
      <c r="AF28" s="34"/>
      <c r="AG28" s="34"/>
      <c r="AH28" s="170"/>
      <c r="AI28" s="44"/>
      <c r="AJ28" s="34"/>
      <c r="AK28" s="34"/>
      <c r="AL28" s="34"/>
      <c r="AM28" s="34"/>
      <c r="AN28" s="34"/>
      <c r="AO28" s="170"/>
      <c r="AP28" s="44"/>
      <c r="AQ28" s="34"/>
      <c r="AR28" s="34"/>
      <c r="AS28" s="34"/>
      <c r="AT28" s="34"/>
      <c r="AU28" s="34"/>
      <c r="AV28" s="34"/>
      <c r="AW28" s="322">
        <f t="shared" si="3"/>
        <v>0</v>
      </c>
      <c r="AX28" s="319"/>
      <c r="AY28" s="319">
        <f t="shared" si="4"/>
        <v>0</v>
      </c>
      <c r="AZ28" s="319"/>
      <c r="BA28" s="319">
        <f t="shared" si="5"/>
        <v>0</v>
      </c>
      <c r="BB28" s="443"/>
      <c r="BC28" s="322">
        <f t="shared" si="2"/>
        <v>0</v>
      </c>
      <c r="BD28" s="321"/>
      <c r="BE28" s="392"/>
      <c r="BF28" s="393"/>
      <c r="BG28" s="393"/>
      <c r="BH28" s="393"/>
      <c r="BI28" s="393"/>
      <c r="BJ28" s="394"/>
    </row>
    <row r="29" spans="1:62" ht="12.75" customHeight="1" thickBot="1">
      <c r="A29" s="92"/>
      <c r="B29" s="51"/>
      <c r="C29" s="30"/>
      <c r="D29" s="84"/>
      <c r="E29" s="48"/>
      <c r="F29" s="48"/>
      <c r="G29" s="85"/>
      <c r="H29" s="31"/>
      <c r="I29" s="31"/>
      <c r="J29" s="31"/>
      <c r="K29" s="86"/>
      <c r="L29" s="86"/>
      <c r="M29" s="169"/>
      <c r="N29" s="164"/>
      <c r="O29" s="35"/>
      <c r="P29" s="35"/>
      <c r="Q29" s="35"/>
      <c r="R29" s="35"/>
      <c r="S29" s="35"/>
      <c r="T29" s="171"/>
      <c r="U29" s="164"/>
      <c r="V29" s="35"/>
      <c r="W29" s="35"/>
      <c r="X29" s="35"/>
      <c r="Y29" s="35"/>
      <c r="Z29" s="35"/>
      <c r="AA29" s="171"/>
      <c r="AB29" s="164"/>
      <c r="AC29" s="35"/>
      <c r="AD29" s="35"/>
      <c r="AE29" s="35"/>
      <c r="AF29" s="35"/>
      <c r="AG29" s="35"/>
      <c r="AH29" s="171"/>
      <c r="AI29" s="164"/>
      <c r="AJ29" s="35"/>
      <c r="AK29" s="35"/>
      <c r="AL29" s="35"/>
      <c r="AM29" s="35"/>
      <c r="AN29" s="35"/>
      <c r="AO29" s="171"/>
      <c r="AP29" s="164"/>
      <c r="AQ29" s="35"/>
      <c r="AR29" s="35"/>
      <c r="AS29" s="35"/>
      <c r="AT29" s="35"/>
      <c r="AU29" s="35"/>
      <c r="AV29" s="35"/>
      <c r="AW29" s="520">
        <f t="shared" si="3"/>
        <v>0</v>
      </c>
      <c r="AX29" s="518"/>
      <c r="AY29" s="518">
        <f t="shared" si="4"/>
        <v>0</v>
      </c>
      <c r="AZ29" s="518"/>
      <c r="BA29" s="518">
        <f t="shared" si="5"/>
        <v>0</v>
      </c>
      <c r="BB29" s="519"/>
      <c r="BC29" s="545">
        <f t="shared" si="2"/>
        <v>0</v>
      </c>
      <c r="BD29" s="547"/>
      <c r="BE29" s="392"/>
      <c r="BF29" s="393"/>
      <c r="BG29" s="393"/>
      <c r="BH29" s="393"/>
      <c r="BI29" s="393"/>
      <c r="BJ29" s="394"/>
    </row>
    <row r="30" spans="1:62" ht="12.75" customHeight="1" thickTop="1" thickBot="1">
      <c r="A30" s="339"/>
      <c r="B30" s="329"/>
      <c r="C30" s="329"/>
      <c r="D30" s="329"/>
      <c r="E30" s="329"/>
      <c r="F30" s="340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93"/>
      <c r="BF30" s="393"/>
      <c r="BG30" s="393"/>
      <c r="BH30" s="393"/>
      <c r="BI30" s="393"/>
      <c r="BJ30" s="394"/>
    </row>
    <row r="31" spans="1:62" ht="12.75" customHeight="1" thickTop="1">
      <c r="A31" s="548"/>
      <c r="B31" s="51"/>
      <c r="C31" s="30"/>
      <c r="D31" s="47"/>
      <c r="E31" s="47"/>
      <c r="F31" s="55"/>
      <c r="G31" s="45"/>
      <c r="H31" s="33"/>
      <c r="I31" s="33"/>
      <c r="J31" s="33"/>
      <c r="K31" s="33"/>
      <c r="L31" s="33"/>
      <c r="M31" s="12"/>
      <c r="N31" s="54"/>
      <c r="O31" s="32"/>
      <c r="P31" s="32"/>
      <c r="Q31" s="32"/>
      <c r="R31" s="32"/>
      <c r="S31" s="32"/>
      <c r="T31" s="167"/>
      <c r="U31" s="54"/>
      <c r="V31" s="32"/>
      <c r="W31" s="32"/>
      <c r="X31" s="32"/>
      <c r="Y31" s="32"/>
      <c r="Z31" s="32"/>
      <c r="AA31" s="167"/>
      <c r="AB31" s="54"/>
      <c r="AC31" s="32"/>
      <c r="AD31" s="32"/>
      <c r="AE31" s="32"/>
      <c r="AF31" s="33"/>
      <c r="AG31" s="33"/>
      <c r="AH31" s="12"/>
      <c r="AI31" s="54"/>
      <c r="AJ31" s="32"/>
      <c r="AK31" s="32"/>
      <c r="AL31" s="32"/>
      <c r="AM31" s="32"/>
      <c r="AN31" s="32"/>
      <c r="AO31" s="167"/>
      <c r="AP31" s="54"/>
      <c r="AQ31" s="32"/>
      <c r="AR31" s="32"/>
      <c r="AS31" s="32"/>
      <c r="AT31" s="32"/>
      <c r="AU31" s="32"/>
      <c r="AV31" s="32"/>
      <c r="AW31" s="346">
        <f>IF(MAX($G$12:$AV$14)&gt;5,0,SUMPRODUCT(G31:AV31,$G$83:$AV$83))</f>
        <v>0</v>
      </c>
      <c r="AX31" s="345"/>
      <c r="AY31" s="351">
        <f>IF(MAX($G$12:$AV$14)&gt;5,0,SUMPRODUCT(G31:AV31,$G$84:$AV$84))</f>
        <v>0</v>
      </c>
      <c r="AZ31" s="351"/>
      <c r="BA31" s="344">
        <f>IF(MAX($G$12:$AV$14)&gt;5,0,SUMPRODUCT(G31:AV31,$G$85:$AV$85))</f>
        <v>0</v>
      </c>
      <c r="BB31" s="345"/>
      <c r="BC31" s="546">
        <f>SUM(AW31:BB31)</f>
        <v>0</v>
      </c>
      <c r="BD31" s="424"/>
      <c r="BE31" s="392"/>
      <c r="BF31" s="393"/>
      <c r="BG31" s="393"/>
      <c r="BH31" s="393"/>
      <c r="BI31" s="393"/>
      <c r="BJ31" s="394"/>
    </row>
    <row r="32" spans="1:62" ht="12.75" customHeight="1" thickBot="1">
      <c r="A32" s="548"/>
      <c r="B32" s="51"/>
      <c r="C32" s="30"/>
      <c r="D32" s="47"/>
      <c r="E32" s="47"/>
      <c r="F32" s="48"/>
      <c r="G32" s="44"/>
      <c r="H32" s="34"/>
      <c r="I32" s="34"/>
      <c r="J32" s="34"/>
      <c r="K32" s="34"/>
      <c r="L32" s="34"/>
      <c r="M32" s="170"/>
      <c r="N32" s="44"/>
      <c r="O32" s="34"/>
      <c r="P32" s="34"/>
      <c r="Q32" s="34"/>
      <c r="R32" s="34"/>
      <c r="S32" s="34"/>
      <c r="T32" s="170"/>
      <c r="U32" s="44"/>
      <c r="V32" s="34"/>
      <c r="W32" s="34"/>
      <c r="X32" s="34"/>
      <c r="Y32" s="34"/>
      <c r="Z32" s="34"/>
      <c r="AA32" s="170"/>
      <c r="AB32" s="44"/>
      <c r="AC32" s="34"/>
      <c r="AD32" s="34"/>
      <c r="AE32" s="34"/>
      <c r="AF32" s="34"/>
      <c r="AG32" s="34"/>
      <c r="AH32" s="170"/>
      <c r="AI32" s="44"/>
      <c r="AJ32" s="34"/>
      <c r="AK32" s="34"/>
      <c r="AL32" s="34"/>
      <c r="AM32" s="34"/>
      <c r="AN32" s="34"/>
      <c r="AO32" s="170"/>
      <c r="AP32" s="44"/>
      <c r="AQ32" s="34"/>
      <c r="AR32" s="34"/>
      <c r="AS32" s="34"/>
      <c r="AT32" s="34"/>
      <c r="AU32" s="34"/>
      <c r="AV32" s="34"/>
      <c r="AW32" s="346">
        <f t="shared" ref="AW32:AW78" si="6">IF(MAX($G$12:$AV$14)&gt;5,0,SUMPRODUCT(G32:AV32,$G$83:$AV$83))</f>
        <v>0</v>
      </c>
      <c r="AX32" s="345"/>
      <c r="AY32" s="343">
        <f t="shared" ref="AY32:AY78" si="7">IF(MAX($G$12:$AV$14)&gt;5,0,SUMPRODUCT(G32:AV32,$G$84:$AV$84))</f>
        <v>0</v>
      </c>
      <c r="AZ32" s="343"/>
      <c r="BA32" s="344">
        <f t="shared" ref="BA32:BA78" si="8">IF(MAX($G$12:$AV$14)&gt;5,0,SUMPRODUCT(G32:AV32,$G$85:$AV$85))</f>
        <v>0</v>
      </c>
      <c r="BB32" s="345"/>
      <c r="BC32" s="397">
        <f t="shared" ref="BC32:BC78" si="9">SUM(AW32:BB32)</f>
        <v>0</v>
      </c>
      <c r="BD32" s="348"/>
      <c r="BE32" s="392"/>
      <c r="BF32" s="393"/>
      <c r="BG32" s="393"/>
      <c r="BH32" s="393"/>
      <c r="BI32" s="393"/>
      <c r="BJ32" s="394"/>
    </row>
    <row r="33" spans="1:62" ht="12.75" customHeight="1" thickTop="1">
      <c r="A33" s="548"/>
      <c r="B33" s="51"/>
      <c r="C33" s="30"/>
      <c r="D33" s="47"/>
      <c r="E33" s="47"/>
      <c r="F33" s="55"/>
      <c r="G33" s="44"/>
      <c r="H33" s="34"/>
      <c r="I33" s="34"/>
      <c r="J33" s="34"/>
      <c r="K33" s="34"/>
      <c r="L33" s="34"/>
      <c r="M33" s="170"/>
      <c r="N33" s="44"/>
      <c r="O33" s="34"/>
      <c r="P33" s="34"/>
      <c r="Q33" s="34"/>
      <c r="R33" s="34"/>
      <c r="S33" s="34"/>
      <c r="T33" s="170"/>
      <c r="U33" s="44"/>
      <c r="V33" s="34"/>
      <c r="W33" s="34"/>
      <c r="X33" s="34"/>
      <c r="Y33" s="34"/>
      <c r="Z33" s="34"/>
      <c r="AA33" s="170"/>
      <c r="AB33" s="44"/>
      <c r="AC33" s="34"/>
      <c r="AD33" s="34"/>
      <c r="AE33" s="34"/>
      <c r="AF33" s="34"/>
      <c r="AG33" s="34"/>
      <c r="AH33" s="170"/>
      <c r="AI33" s="44"/>
      <c r="AJ33" s="34"/>
      <c r="AK33" s="34"/>
      <c r="AL33" s="34"/>
      <c r="AM33" s="34"/>
      <c r="AN33" s="34"/>
      <c r="AO33" s="170"/>
      <c r="AP33" s="44"/>
      <c r="AQ33" s="34"/>
      <c r="AR33" s="34"/>
      <c r="AS33" s="34"/>
      <c r="AT33" s="34"/>
      <c r="AU33" s="34"/>
      <c r="AV33" s="34"/>
      <c r="AW33" s="346">
        <f t="shared" si="6"/>
        <v>0</v>
      </c>
      <c r="AX33" s="345"/>
      <c r="AY33" s="343">
        <f t="shared" si="7"/>
        <v>0</v>
      </c>
      <c r="AZ33" s="343"/>
      <c r="BA33" s="344">
        <f t="shared" si="8"/>
        <v>0</v>
      </c>
      <c r="BB33" s="345"/>
      <c r="BC33" s="397">
        <f t="shared" si="9"/>
        <v>0</v>
      </c>
      <c r="BD33" s="348"/>
      <c r="BE33" s="392"/>
      <c r="BF33" s="393"/>
      <c r="BG33" s="393"/>
      <c r="BH33" s="393"/>
      <c r="BI33" s="393"/>
      <c r="BJ33" s="394"/>
    </row>
    <row r="34" spans="1:62" ht="12.75" customHeight="1">
      <c r="A34" s="548"/>
      <c r="B34" s="51"/>
      <c r="C34" s="30"/>
      <c r="D34" s="47"/>
      <c r="E34" s="47"/>
      <c r="F34" s="48"/>
      <c r="G34" s="44"/>
      <c r="H34" s="34"/>
      <c r="I34" s="34"/>
      <c r="J34" s="34"/>
      <c r="K34" s="34"/>
      <c r="L34" s="34"/>
      <c r="M34" s="170"/>
      <c r="N34" s="44"/>
      <c r="O34" s="34"/>
      <c r="P34" s="34"/>
      <c r="Q34" s="34"/>
      <c r="R34" s="31"/>
      <c r="S34" s="34"/>
      <c r="T34" s="168"/>
      <c r="U34" s="43"/>
      <c r="V34" s="31"/>
      <c r="W34" s="31"/>
      <c r="X34" s="31"/>
      <c r="Y34" s="31"/>
      <c r="Z34" s="31"/>
      <c r="AA34" s="170"/>
      <c r="AB34" s="43"/>
      <c r="AC34" s="31"/>
      <c r="AD34" s="31"/>
      <c r="AE34" s="31"/>
      <c r="AF34" s="34"/>
      <c r="AG34" s="34"/>
      <c r="AH34" s="170"/>
      <c r="AI34" s="43"/>
      <c r="AJ34" s="31"/>
      <c r="AK34" s="34"/>
      <c r="AL34" s="31"/>
      <c r="AM34" s="31"/>
      <c r="AN34" s="31"/>
      <c r="AO34" s="168"/>
      <c r="AP34" s="43"/>
      <c r="AQ34" s="31"/>
      <c r="AR34" s="31"/>
      <c r="AS34" s="31"/>
      <c r="AT34" s="31"/>
      <c r="AU34" s="31"/>
      <c r="AV34" s="31"/>
      <c r="AW34" s="346">
        <f t="shared" si="6"/>
        <v>0</v>
      </c>
      <c r="AX34" s="345"/>
      <c r="AY34" s="343">
        <f t="shared" si="7"/>
        <v>0</v>
      </c>
      <c r="AZ34" s="343"/>
      <c r="BA34" s="344">
        <f t="shared" si="8"/>
        <v>0</v>
      </c>
      <c r="BB34" s="345"/>
      <c r="BC34" s="397">
        <f t="shared" si="9"/>
        <v>0</v>
      </c>
      <c r="BD34" s="348"/>
      <c r="BE34" s="392"/>
      <c r="BF34" s="393"/>
      <c r="BG34" s="393"/>
      <c r="BH34" s="393"/>
      <c r="BI34" s="393"/>
      <c r="BJ34" s="394"/>
    </row>
    <row r="35" spans="1:62" ht="12.75" customHeight="1">
      <c r="A35" s="548"/>
      <c r="B35" s="51"/>
      <c r="C35" s="30"/>
      <c r="D35" s="47"/>
      <c r="E35" s="47"/>
      <c r="F35" s="48"/>
      <c r="G35" s="44"/>
      <c r="H35" s="34"/>
      <c r="I35" s="34"/>
      <c r="J35" s="34"/>
      <c r="K35" s="34"/>
      <c r="L35" s="34"/>
      <c r="M35" s="170"/>
      <c r="N35" s="44"/>
      <c r="O35" s="34"/>
      <c r="P35" s="34"/>
      <c r="Q35" s="34"/>
      <c r="R35" s="34"/>
      <c r="S35" s="34"/>
      <c r="T35" s="170"/>
      <c r="U35" s="44"/>
      <c r="V35" s="34"/>
      <c r="W35" s="34"/>
      <c r="X35" s="34"/>
      <c r="Y35" s="34"/>
      <c r="Z35" s="34"/>
      <c r="AA35" s="170"/>
      <c r="AB35" s="44"/>
      <c r="AC35" s="34"/>
      <c r="AD35" s="34"/>
      <c r="AE35" s="34"/>
      <c r="AF35" s="34"/>
      <c r="AG35" s="34"/>
      <c r="AH35" s="170"/>
      <c r="AI35" s="44"/>
      <c r="AJ35" s="34"/>
      <c r="AK35" s="34"/>
      <c r="AL35" s="34"/>
      <c r="AM35" s="34"/>
      <c r="AN35" s="34"/>
      <c r="AO35" s="170"/>
      <c r="AP35" s="44"/>
      <c r="AQ35" s="34"/>
      <c r="AR35" s="34"/>
      <c r="AS35" s="34"/>
      <c r="AT35" s="34"/>
      <c r="AU35" s="34"/>
      <c r="AV35" s="34"/>
      <c r="AW35" s="346">
        <f t="shared" si="6"/>
        <v>0</v>
      </c>
      <c r="AX35" s="345"/>
      <c r="AY35" s="343">
        <f t="shared" si="7"/>
        <v>0</v>
      </c>
      <c r="AZ35" s="343"/>
      <c r="BA35" s="344">
        <f t="shared" si="8"/>
        <v>0</v>
      </c>
      <c r="BB35" s="345"/>
      <c r="BC35" s="397">
        <f t="shared" si="9"/>
        <v>0</v>
      </c>
      <c r="BD35" s="348"/>
      <c r="BE35" s="392"/>
      <c r="BF35" s="393"/>
      <c r="BG35" s="393"/>
      <c r="BH35" s="393"/>
      <c r="BI35" s="393"/>
      <c r="BJ35" s="394"/>
    </row>
    <row r="36" spans="1:62" ht="12.75" customHeight="1">
      <c r="A36" s="548"/>
      <c r="B36" s="51"/>
      <c r="C36" s="30"/>
      <c r="D36" s="47"/>
      <c r="E36" s="47"/>
      <c r="F36" s="48"/>
      <c r="G36" s="44"/>
      <c r="H36" s="34"/>
      <c r="I36" s="34"/>
      <c r="J36" s="34"/>
      <c r="K36" s="34"/>
      <c r="L36" s="34"/>
      <c r="M36" s="170"/>
      <c r="N36" s="44"/>
      <c r="O36" s="34"/>
      <c r="P36" s="34"/>
      <c r="Q36" s="34"/>
      <c r="R36" s="34"/>
      <c r="S36" s="34"/>
      <c r="T36" s="170"/>
      <c r="U36" s="44"/>
      <c r="V36" s="34"/>
      <c r="W36" s="34"/>
      <c r="X36" s="34"/>
      <c r="Y36" s="34"/>
      <c r="Z36" s="34"/>
      <c r="AA36" s="170"/>
      <c r="AB36" s="44"/>
      <c r="AC36" s="34"/>
      <c r="AD36" s="34"/>
      <c r="AE36" s="34"/>
      <c r="AF36" s="34"/>
      <c r="AG36" s="34"/>
      <c r="AH36" s="170"/>
      <c r="AI36" s="44"/>
      <c r="AJ36" s="34"/>
      <c r="AK36" s="34"/>
      <c r="AL36" s="34"/>
      <c r="AM36" s="34"/>
      <c r="AN36" s="34"/>
      <c r="AO36" s="170"/>
      <c r="AP36" s="44"/>
      <c r="AQ36" s="34"/>
      <c r="AR36" s="34"/>
      <c r="AS36" s="34"/>
      <c r="AT36" s="34"/>
      <c r="AU36" s="34"/>
      <c r="AV36" s="34"/>
      <c r="AW36" s="346">
        <f t="shared" si="6"/>
        <v>0</v>
      </c>
      <c r="AX36" s="345"/>
      <c r="AY36" s="343">
        <f t="shared" si="7"/>
        <v>0</v>
      </c>
      <c r="AZ36" s="343"/>
      <c r="BA36" s="344">
        <f t="shared" si="8"/>
        <v>0</v>
      </c>
      <c r="BB36" s="345"/>
      <c r="BC36" s="397">
        <f t="shared" si="9"/>
        <v>0</v>
      </c>
      <c r="BD36" s="348"/>
      <c r="BE36" s="392"/>
      <c r="BF36" s="393"/>
      <c r="BG36" s="393"/>
      <c r="BH36" s="393"/>
      <c r="BI36" s="393"/>
      <c r="BJ36" s="394"/>
    </row>
    <row r="37" spans="1:62" ht="12.75" customHeight="1">
      <c r="A37" s="548"/>
      <c r="B37" s="51"/>
      <c r="C37" s="30"/>
      <c r="D37" s="47"/>
      <c r="E37" s="47"/>
      <c r="F37" s="48"/>
      <c r="G37" s="44"/>
      <c r="H37" s="34"/>
      <c r="I37" s="34"/>
      <c r="J37" s="34"/>
      <c r="K37" s="34"/>
      <c r="L37" s="34"/>
      <c r="M37" s="170"/>
      <c r="N37" s="44"/>
      <c r="O37" s="34"/>
      <c r="P37" s="34"/>
      <c r="Q37" s="34"/>
      <c r="R37" s="34"/>
      <c r="S37" s="34"/>
      <c r="T37" s="170"/>
      <c r="U37" s="44"/>
      <c r="V37" s="34"/>
      <c r="W37" s="34"/>
      <c r="X37" s="34"/>
      <c r="Y37" s="34"/>
      <c r="Z37" s="34"/>
      <c r="AA37" s="170"/>
      <c r="AB37" s="44"/>
      <c r="AC37" s="34"/>
      <c r="AD37" s="34"/>
      <c r="AE37" s="34"/>
      <c r="AF37" s="34"/>
      <c r="AG37" s="34"/>
      <c r="AH37" s="170"/>
      <c r="AI37" s="44"/>
      <c r="AJ37" s="34"/>
      <c r="AK37" s="34"/>
      <c r="AL37" s="34"/>
      <c r="AM37" s="34"/>
      <c r="AN37" s="34"/>
      <c r="AO37" s="170"/>
      <c r="AP37" s="44"/>
      <c r="AQ37" s="34"/>
      <c r="AR37" s="34"/>
      <c r="AS37" s="34"/>
      <c r="AT37" s="34"/>
      <c r="AU37" s="34"/>
      <c r="AV37" s="34"/>
      <c r="AW37" s="346">
        <f t="shared" si="6"/>
        <v>0</v>
      </c>
      <c r="AX37" s="345"/>
      <c r="AY37" s="343">
        <f t="shared" si="7"/>
        <v>0</v>
      </c>
      <c r="AZ37" s="343"/>
      <c r="BA37" s="344">
        <f t="shared" si="8"/>
        <v>0</v>
      </c>
      <c r="BB37" s="345"/>
      <c r="BC37" s="397">
        <f t="shared" si="9"/>
        <v>0</v>
      </c>
      <c r="BD37" s="348"/>
      <c r="BE37" s="392"/>
      <c r="BF37" s="393"/>
      <c r="BG37" s="393"/>
      <c r="BH37" s="393"/>
      <c r="BI37" s="393"/>
      <c r="BJ37" s="394"/>
    </row>
    <row r="38" spans="1:62" ht="12.75" customHeight="1">
      <c r="A38" s="548"/>
      <c r="B38" s="51"/>
      <c r="C38" s="30"/>
      <c r="D38" s="47"/>
      <c r="E38" s="47"/>
      <c r="F38" s="48"/>
      <c r="G38" s="44"/>
      <c r="H38" s="34"/>
      <c r="I38" s="34"/>
      <c r="J38" s="34"/>
      <c r="K38" s="34"/>
      <c r="L38" s="34"/>
      <c r="M38" s="170"/>
      <c r="N38" s="165"/>
      <c r="O38" s="36"/>
      <c r="P38" s="36"/>
      <c r="Q38" s="36"/>
      <c r="R38" s="36"/>
      <c r="S38" s="36"/>
      <c r="T38" s="172"/>
      <c r="U38" s="165"/>
      <c r="V38" s="36"/>
      <c r="W38" s="36"/>
      <c r="X38" s="36"/>
      <c r="Y38" s="36"/>
      <c r="Z38" s="36"/>
      <c r="AA38" s="172"/>
      <c r="AB38" s="165"/>
      <c r="AC38" s="36"/>
      <c r="AD38" s="36"/>
      <c r="AE38" s="36"/>
      <c r="AF38" s="36"/>
      <c r="AG38" s="36"/>
      <c r="AH38" s="172"/>
      <c r="AI38" s="165"/>
      <c r="AJ38" s="36"/>
      <c r="AK38" s="36"/>
      <c r="AL38" s="36"/>
      <c r="AM38" s="36"/>
      <c r="AN38" s="36"/>
      <c r="AO38" s="172"/>
      <c r="AP38" s="165"/>
      <c r="AQ38" s="36"/>
      <c r="AR38" s="36"/>
      <c r="AS38" s="36"/>
      <c r="AT38" s="36"/>
      <c r="AU38" s="36"/>
      <c r="AV38" s="36"/>
      <c r="AW38" s="346">
        <f t="shared" si="6"/>
        <v>0</v>
      </c>
      <c r="AX38" s="345"/>
      <c r="AY38" s="343">
        <f t="shared" si="7"/>
        <v>0</v>
      </c>
      <c r="AZ38" s="343"/>
      <c r="BA38" s="344">
        <f t="shared" si="8"/>
        <v>0</v>
      </c>
      <c r="BB38" s="345"/>
      <c r="BC38" s="397">
        <f t="shared" si="9"/>
        <v>0</v>
      </c>
      <c r="BD38" s="348"/>
      <c r="BE38" s="392"/>
      <c r="BF38" s="393"/>
      <c r="BG38" s="393"/>
      <c r="BH38" s="393"/>
      <c r="BI38" s="393"/>
      <c r="BJ38" s="394"/>
    </row>
    <row r="39" spans="1:62" ht="12.75" customHeight="1">
      <c r="A39" s="548"/>
      <c r="B39" s="51"/>
      <c r="C39" s="30"/>
      <c r="D39" s="47"/>
      <c r="E39" s="47"/>
      <c r="F39" s="48"/>
      <c r="G39" s="44"/>
      <c r="H39" s="34"/>
      <c r="I39" s="34"/>
      <c r="J39" s="34"/>
      <c r="K39" s="34"/>
      <c r="L39" s="34"/>
      <c r="M39" s="170"/>
      <c r="N39" s="165"/>
      <c r="O39" s="36"/>
      <c r="P39" s="36"/>
      <c r="Q39" s="36"/>
      <c r="R39" s="36"/>
      <c r="S39" s="36"/>
      <c r="T39" s="172"/>
      <c r="U39" s="165"/>
      <c r="V39" s="36"/>
      <c r="W39" s="36"/>
      <c r="X39" s="36"/>
      <c r="Y39" s="36"/>
      <c r="Z39" s="36"/>
      <c r="AA39" s="172"/>
      <c r="AB39" s="165"/>
      <c r="AC39" s="36"/>
      <c r="AD39" s="36"/>
      <c r="AE39" s="36"/>
      <c r="AF39" s="36"/>
      <c r="AG39" s="36"/>
      <c r="AH39" s="172"/>
      <c r="AI39" s="165"/>
      <c r="AJ39" s="36"/>
      <c r="AK39" s="36"/>
      <c r="AL39" s="36"/>
      <c r="AM39" s="36"/>
      <c r="AN39" s="36"/>
      <c r="AO39" s="172"/>
      <c r="AP39" s="165"/>
      <c r="AQ39" s="36"/>
      <c r="AR39" s="36"/>
      <c r="AS39" s="36"/>
      <c r="AT39" s="36"/>
      <c r="AU39" s="36"/>
      <c r="AV39" s="36"/>
      <c r="AW39" s="346">
        <f t="shared" si="6"/>
        <v>0</v>
      </c>
      <c r="AX39" s="345"/>
      <c r="AY39" s="343">
        <f t="shared" si="7"/>
        <v>0</v>
      </c>
      <c r="AZ39" s="343"/>
      <c r="BA39" s="344">
        <f t="shared" si="8"/>
        <v>0</v>
      </c>
      <c r="BB39" s="345"/>
      <c r="BC39" s="397">
        <f t="shared" si="9"/>
        <v>0</v>
      </c>
      <c r="BD39" s="348"/>
      <c r="BE39" s="392"/>
      <c r="BF39" s="393"/>
      <c r="BG39" s="393"/>
      <c r="BH39" s="393"/>
      <c r="BI39" s="393"/>
      <c r="BJ39" s="394"/>
    </row>
    <row r="40" spans="1:62" ht="12.75" customHeight="1">
      <c r="A40" s="548"/>
      <c r="B40" s="51"/>
      <c r="C40" s="30"/>
      <c r="D40" s="47"/>
      <c r="E40" s="47"/>
      <c r="F40" s="48"/>
      <c r="G40" s="44"/>
      <c r="H40" s="34"/>
      <c r="I40" s="34"/>
      <c r="J40" s="34"/>
      <c r="K40" s="34"/>
      <c r="L40" s="34"/>
      <c r="M40" s="170"/>
      <c r="N40" s="165"/>
      <c r="O40" s="36"/>
      <c r="P40" s="36"/>
      <c r="Q40" s="36"/>
      <c r="R40" s="36"/>
      <c r="S40" s="36"/>
      <c r="T40" s="172"/>
      <c r="U40" s="165"/>
      <c r="V40" s="36"/>
      <c r="W40" s="36"/>
      <c r="X40" s="36"/>
      <c r="Y40" s="36"/>
      <c r="Z40" s="36"/>
      <c r="AA40" s="172"/>
      <c r="AB40" s="165"/>
      <c r="AC40" s="36"/>
      <c r="AD40" s="36"/>
      <c r="AE40" s="36"/>
      <c r="AF40" s="36"/>
      <c r="AG40" s="36"/>
      <c r="AH40" s="172"/>
      <c r="AI40" s="165"/>
      <c r="AJ40" s="36"/>
      <c r="AK40" s="36"/>
      <c r="AL40" s="36"/>
      <c r="AM40" s="36"/>
      <c r="AN40" s="36"/>
      <c r="AO40" s="172"/>
      <c r="AP40" s="165"/>
      <c r="AQ40" s="36"/>
      <c r="AR40" s="36"/>
      <c r="AS40" s="36"/>
      <c r="AT40" s="36"/>
      <c r="AU40" s="36"/>
      <c r="AV40" s="36"/>
      <c r="AW40" s="346">
        <f t="shared" si="6"/>
        <v>0</v>
      </c>
      <c r="AX40" s="345"/>
      <c r="AY40" s="343">
        <f t="shared" si="7"/>
        <v>0</v>
      </c>
      <c r="AZ40" s="343"/>
      <c r="BA40" s="344">
        <f t="shared" si="8"/>
        <v>0</v>
      </c>
      <c r="BB40" s="345"/>
      <c r="BC40" s="397">
        <f t="shared" si="9"/>
        <v>0</v>
      </c>
      <c r="BD40" s="348"/>
      <c r="BE40" s="392"/>
      <c r="BF40" s="393"/>
      <c r="BG40" s="393"/>
      <c r="BH40" s="393"/>
      <c r="BI40" s="393"/>
      <c r="BJ40" s="394"/>
    </row>
    <row r="41" spans="1:62" ht="12.75" customHeight="1">
      <c r="A41" s="548"/>
      <c r="B41" s="51"/>
      <c r="C41" s="30"/>
      <c r="D41" s="47"/>
      <c r="E41" s="47"/>
      <c r="F41" s="48"/>
      <c r="G41" s="44"/>
      <c r="H41" s="34"/>
      <c r="I41" s="34"/>
      <c r="J41" s="34"/>
      <c r="K41" s="34"/>
      <c r="L41" s="34"/>
      <c r="M41" s="170"/>
      <c r="N41" s="165"/>
      <c r="O41" s="36"/>
      <c r="P41" s="36"/>
      <c r="Q41" s="36"/>
      <c r="R41" s="36"/>
      <c r="S41" s="36"/>
      <c r="T41" s="172"/>
      <c r="U41" s="165"/>
      <c r="V41" s="36"/>
      <c r="W41" s="36"/>
      <c r="X41" s="36"/>
      <c r="Y41" s="36"/>
      <c r="Z41" s="36"/>
      <c r="AA41" s="172"/>
      <c r="AB41" s="165"/>
      <c r="AC41" s="36"/>
      <c r="AD41" s="36"/>
      <c r="AE41" s="36"/>
      <c r="AF41" s="36"/>
      <c r="AG41" s="36"/>
      <c r="AH41" s="172"/>
      <c r="AI41" s="165"/>
      <c r="AJ41" s="36"/>
      <c r="AK41" s="36"/>
      <c r="AL41" s="36"/>
      <c r="AM41" s="36"/>
      <c r="AN41" s="36"/>
      <c r="AO41" s="172"/>
      <c r="AP41" s="165"/>
      <c r="AQ41" s="36"/>
      <c r="AR41" s="36"/>
      <c r="AS41" s="36"/>
      <c r="AT41" s="36"/>
      <c r="AU41" s="36"/>
      <c r="AV41" s="36"/>
      <c r="AW41" s="346">
        <f t="shared" si="6"/>
        <v>0</v>
      </c>
      <c r="AX41" s="345"/>
      <c r="AY41" s="343">
        <f t="shared" si="7"/>
        <v>0</v>
      </c>
      <c r="AZ41" s="343"/>
      <c r="BA41" s="344">
        <f t="shared" si="8"/>
        <v>0</v>
      </c>
      <c r="BB41" s="345"/>
      <c r="BC41" s="397">
        <f t="shared" si="9"/>
        <v>0</v>
      </c>
      <c r="BD41" s="348"/>
      <c r="BE41" s="392"/>
      <c r="BF41" s="393"/>
      <c r="BG41" s="393"/>
      <c r="BH41" s="393"/>
      <c r="BI41" s="393"/>
      <c r="BJ41" s="394"/>
    </row>
    <row r="42" spans="1:62" ht="12.75" customHeight="1">
      <c r="A42" s="548"/>
      <c r="B42" s="51"/>
      <c r="C42" s="30"/>
      <c r="D42" s="47"/>
      <c r="E42" s="47"/>
      <c r="F42" s="48"/>
      <c r="G42" s="44"/>
      <c r="H42" s="34"/>
      <c r="I42" s="34"/>
      <c r="J42" s="34"/>
      <c r="K42" s="34"/>
      <c r="L42" s="34"/>
      <c r="M42" s="170"/>
      <c r="N42" s="165"/>
      <c r="O42" s="36"/>
      <c r="P42" s="36"/>
      <c r="Q42" s="36"/>
      <c r="R42" s="36"/>
      <c r="S42" s="36"/>
      <c r="T42" s="172"/>
      <c r="U42" s="165"/>
      <c r="V42" s="36"/>
      <c r="W42" s="36"/>
      <c r="X42" s="36"/>
      <c r="Y42" s="36"/>
      <c r="Z42" s="36"/>
      <c r="AA42" s="172"/>
      <c r="AB42" s="165"/>
      <c r="AC42" s="36"/>
      <c r="AD42" s="36"/>
      <c r="AE42" s="36"/>
      <c r="AF42" s="36"/>
      <c r="AG42" s="36"/>
      <c r="AH42" s="172"/>
      <c r="AI42" s="165"/>
      <c r="AJ42" s="36"/>
      <c r="AK42" s="36"/>
      <c r="AL42" s="36"/>
      <c r="AM42" s="36"/>
      <c r="AN42" s="36"/>
      <c r="AO42" s="172"/>
      <c r="AP42" s="165"/>
      <c r="AQ42" s="36"/>
      <c r="AR42" s="36"/>
      <c r="AS42" s="36"/>
      <c r="AT42" s="36"/>
      <c r="AU42" s="36"/>
      <c r="AV42" s="36"/>
      <c r="AW42" s="346">
        <f t="shared" si="6"/>
        <v>0</v>
      </c>
      <c r="AX42" s="345"/>
      <c r="AY42" s="343">
        <f t="shared" si="7"/>
        <v>0</v>
      </c>
      <c r="AZ42" s="343"/>
      <c r="BA42" s="344">
        <f t="shared" si="8"/>
        <v>0</v>
      </c>
      <c r="BB42" s="345"/>
      <c r="BC42" s="397">
        <f t="shared" si="9"/>
        <v>0</v>
      </c>
      <c r="BD42" s="348"/>
      <c r="BE42" s="392"/>
      <c r="BF42" s="393"/>
      <c r="BG42" s="393"/>
      <c r="BH42" s="393"/>
      <c r="BI42" s="393"/>
      <c r="BJ42" s="394"/>
    </row>
    <row r="43" spans="1:62" ht="12.75" customHeight="1">
      <c r="A43" s="548"/>
      <c r="B43" s="51"/>
      <c r="C43" s="30"/>
      <c r="D43" s="47"/>
      <c r="E43" s="47"/>
      <c r="F43" s="48"/>
      <c r="G43" s="44"/>
      <c r="H43" s="34"/>
      <c r="I43" s="34"/>
      <c r="J43" s="34"/>
      <c r="K43" s="34"/>
      <c r="L43" s="34"/>
      <c r="M43" s="170"/>
      <c r="N43" s="165"/>
      <c r="O43" s="36"/>
      <c r="P43" s="36"/>
      <c r="Q43" s="36"/>
      <c r="R43" s="36"/>
      <c r="S43" s="36"/>
      <c r="T43" s="172"/>
      <c r="U43" s="165"/>
      <c r="V43" s="36"/>
      <c r="W43" s="36"/>
      <c r="X43" s="36"/>
      <c r="Y43" s="36"/>
      <c r="Z43" s="36"/>
      <c r="AA43" s="172"/>
      <c r="AB43" s="165"/>
      <c r="AC43" s="36"/>
      <c r="AD43" s="36"/>
      <c r="AE43" s="36"/>
      <c r="AF43" s="36"/>
      <c r="AG43" s="36"/>
      <c r="AH43" s="172"/>
      <c r="AI43" s="165"/>
      <c r="AJ43" s="36"/>
      <c r="AK43" s="36"/>
      <c r="AL43" s="36"/>
      <c r="AM43" s="36"/>
      <c r="AN43" s="36"/>
      <c r="AO43" s="172"/>
      <c r="AP43" s="165"/>
      <c r="AQ43" s="36"/>
      <c r="AR43" s="36"/>
      <c r="AS43" s="36"/>
      <c r="AT43" s="36"/>
      <c r="AU43" s="36"/>
      <c r="AV43" s="36"/>
      <c r="AW43" s="346">
        <f t="shared" si="6"/>
        <v>0</v>
      </c>
      <c r="AX43" s="345"/>
      <c r="AY43" s="343">
        <f t="shared" si="7"/>
        <v>0</v>
      </c>
      <c r="AZ43" s="343"/>
      <c r="BA43" s="344">
        <f t="shared" si="8"/>
        <v>0</v>
      </c>
      <c r="BB43" s="345"/>
      <c r="BC43" s="397">
        <f t="shared" si="9"/>
        <v>0</v>
      </c>
      <c r="BD43" s="348"/>
      <c r="BE43" s="392"/>
      <c r="BF43" s="393"/>
      <c r="BG43" s="393"/>
      <c r="BH43" s="393"/>
      <c r="BI43" s="393"/>
      <c r="BJ43" s="394"/>
    </row>
    <row r="44" spans="1:62" ht="12.75" customHeight="1">
      <c r="A44" s="548"/>
      <c r="B44" s="51"/>
      <c r="C44" s="30"/>
      <c r="D44" s="47"/>
      <c r="E44" s="47"/>
      <c r="F44" s="48"/>
      <c r="G44" s="44"/>
      <c r="H44" s="34"/>
      <c r="I44" s="34"/>
      <c r="J44" s="34"/>
      <c r="K44" s="34"/>
      <c r="L44" s="34"/>
      <c r="M44" s="170"/>
      <c r="N44" s="165"/>
      <c r="O44" s="36"/>
      <c r="P44" s="36"/>
      <c r="Q44" s="36"/>
      <c r="R44" s="36"/>
      <c r="S44" s="36"/>
      <c r="T44" s="172"/>
      <c r="U44" s="165"/>
      <c r="V44" s="36"/>
      <c r="W44" s="36"/>
      <c r="X44" s="36"/>
      <c r="Y44" s="36"/>
      <c r="Z44" s="36"/>
      <c r="AA44" s="172"/>
      <c r="AB44" s="165"/>
      <c r="AC44" s="36"/>
      <c r="AD44" s="36"/>
      <c r="AE44" s="36"/>
      <c r="AF44" s="36"/>
      <c r="AG44" s="36"/>
      <c r="AH44" s="172"/>
      <c r="AI44" s="165"/>
      <c r="AJ44" s="36"/>
      <c r="AK44" s="36"/>
      <c r="AL44" s="36"/>
      <c r="AM44" s="36"/>
      <c r="AN44" s="36"/>
      <c r="AO44" s="172"/>
      <c r="AP44" s="165"/>
      <c r="AQ44" s="36"/>
      <c r="AR44" s="36"/>
      <c r="AS44" s="36"/>
      <c r="AT44" s="36"/>
      <c r="AU44" s="36"/>
      <c r="AV44" s="36"/>
      <c r="AW44" s="346">
        <f t="shared" si="6"/>
        <v>0</v>
      </c>
      <c r="AX44" s="345"/>
      <c r="AY44" s="343">
        <f t="shared" si="7"/>
        <v>0</v>
      </c>
      <c r="AZ44" s="343"/>
      <c r="BA44" s="344">
        <f t="shared" si="8"/>
        <v>0</v>
      </c>
      <c r="BB44" s="345"/>
      <c r="BC44" s="397">
        <f t="shared" si="9"/>
        <v>0</v>
      </c>
      <c r="BD44" s="348"/>
      <c r="BE44" s="392"/>
      <c r="BF44" s="393"/>
      <c r="BG44" s="393"/>
      <c r="BH44" s="393"/>
      <c r="BI44" s="393"/>
      <c r="BJ44" s="394"/>
    </row>
    <row r="45" spans="1:62" ht="12.75" customHeight="1">
      <c r="A45" s="548"/>
      <c r="B45" s="51"/>
      <c r="C45" s="30"/>
      <c r="D45" s="47"/>
      <c r="E45" s="47"/>
      <c r="F45" s="48"/>
      <c r="G45" s="44"/>
      <c r="H45" s="34"/>
      <c r="I45" s="34"/>
      <c r="J45" s="34"/>
      <c r="K45" s="34"/>
      <c r="L45" s="34"/>
      <c r="M45" s="170"/>
      <c r="N45" s="165"/>
      <c r="O45" s="36"/>
      <c r="P45" s="36"/>
      <c r="Q45" s="36"/>
      <c r="R45" s="36"/>
      <c r="S45" s="36"/>
      <c r="T45" s="172"/>
      <c r="U45" s="165"/>
      <c r="V45" s="36"/>
      <c r="W45" s="36"/>
      <c r="X45" s="36"/>
      <c r="Y45" s="36"/>
      <c r="Z45" s="36"/>
      <c r="AA45" s="172"/>
      <c r="AB45" s="165"/>
      <c r="AC45" s="36"/>
      <c r="AD45" s="36"/>
      <c r="AE45" s="36"/>
      <c r="AF45" s="36"/>
      <c r="AG45" s="36"/>
      <c r="AH45" s="172"/>
      <c r="AI45" s="165"/>
      <c r="AJ45" s="36"/>
      <c r="AK45" s="36"/>
      <c r="AL45" s="36"/>
      <c r="AM45" s="36"/>
      <c r="AN45" s="36"/>
      <c r="AO45" s="172"/>
      <c r="AP45" s="165"/>
      <c r="AQ45" s="36"/>
      <c r="AR45" s="36"/>
      <c r="AS45" s="36"/>
      <c r="AT45" s="36"/>
      <c r="AU45" s="36"/>
      <c r="AV45" s="36"/>
      <c r="AW45" s="346">
        <f t="shared" si="6"/>
        <v>0</v>
      </c>
      <c r="AX45" s="345"/>
      <c r="AY45" s="343">
        <f t="shared" si="7"/>
        <v>0</v>
      </c>
      <c r="AZ45" s="343"/>
      <c r="BA45" s="344">
        <f t="shared" si="8"/>
        <v>0</v>
      </c>
      <c r="BB45" s="345"/>
      <c r="BC45" s="397">
        <f t="shared" si="9"/>
        <v>0</v>
      </c>
      <c r="BD45" s="348"/>
      <c r="BE45" s="392"/>
      <c r="BF45" s="393"/>
      <c r="BG45" s="393"/>
      <c r="BH45" s="393"/>
      <c r="BI45" s="393"/>
      <c r="BJ45" s="394"/>
    </row>
    <row r="46" spans="1:62" ht="12.75" customHeight="1">
      <c r="A46" s="548"/>
      <c r="B46" s="51"/>
      <c r="C46" s="30"/>
      <c r="D46" s="47"/>
      <c r="E46" s="47"/>
      <c r="F46" s="48"/>
      <c r="G46" s="44"/>
      <c r="H46" s="34"/>
      <c r="I46" s="34"/>
      <c r="J46" s="34"/>
      <c r="K46" s="34"/>
      <c r="L46" s="34"/>
      <c r="M46" s="170"/>
      <c r="N46" s="165"/>
      <c r="O46" s="36"/>
      <c r="P46" s="36"/>
      <c r="Q46" s="36"/>
      <c r="R46" s="36"/>
      <c r="S46" s="36"/>
      <c r="T46" s="172"/>
      <c r="U46" s="165"/>
      <c r="V46" s="36"/>
      <c r="W46" s="36"/>
      <c r="X46" s="36"/>
      <c r="Y46" s="36"/>
      <c r="Z46" s="36"/>
      <c r="AA46" s="172"/>
      <c r="AB46" s="165"/>
      <c r="AC46" s="36"/>
      <c r="AD46" s="36"/>
      <c r="AE46" s="36"/>
      <c r="AF46" s="36"/>
      <c r="AG46" s="36"/>
      <c r="AH46" s="172"/>
      <c r="AI46" s="165"/>
      <c r="AJ46" s="36"/>
      <c r="AK46" s="36"/>
      <c r="AL46" s="36"/>
      <c r="AM46" s="36"/>
      <c r="AN46" s="36"/>
      <c r="AO46" s="172"/>
      <c r="AP46" s="165"/>
      <c r="AQ46" s="36"/>
      <c r="AR46" s="36"/>
      <c r="AS46" s="36"/>
      <c r="AT46" s="36"/>
      <c r="AU46" s="36"/>
      <c r="AV46" s="36"/>
      <c r="AW46" s="346">
        <f t="shared" si="6"/>
        <v>0</v>
      </c>
      <c r="AX46" s="345"/>
      <c r="AY46" s="343">
        <f t="shared" si="7"/>
        <v>0</v>
      </c>
      <c r="AZ46" s="343"/>
      <c r="BA46" s="344">
        <f t="shared" si="8"/>
        <v>0</v>
      </c>
      <c r="BB46" s="345"/>
      <c r="BC46" s="397">
        <f t="shared" si="9"/>
        <v>0</v>
      </c>
      <c r="BD46" s="348"/>
      <c r="BE46" s="392"/>
      <c r="BF46" s="393"/>
      <c r="BG46" s="393"/>
      <c r="BH46" s="393"/>
      <c r="BI46" s="393"/>
      <c r="BJ46" s="394"/>
    </row>
    <row r="47" spans="1:62" ht="12.75" customHeight="1">
      <c r="A47" s="548"/>
      <c r="B47" s="51"/>
      <c r="C47" s="30"/>
      <c r="D47" s="47"/>
      <c r="E47" s="47"/>
      <c r="F47" s="48"/>
      <c r="G47" s="44"/>
      <c r="H47" s="34"/>
      <c r="I47" s="34"/>
      <c r="J47" s="34"/>
      <c r="K47" s="34"/>
      <c r="L47" s="34"/>
      <c r="M47" s="170"/>
      <c r="N47" s="165"/>
      <c r="O47" s="36"/>
      <c r="P47" s="36"/>
      <c r="Q47" s="36"/>
      <c r="R47" s="36"/>
      <c r="S47" s="36"/>
      <c r="T47" s="172"/>
      <c r="U47" s="165"/>
      <c r="V47" s="36"/>
      <c r="W47" s="36"/>
      <c r="X47" s="36"/>
      <c r="Y47" s="36"/>
      <c r="Z47" s="36"/>
      <c r="AA47" s="172"/>
      <c r="AB47" s="165"/>
      <c r="AC47" s="36"/>
      <c r="AD47" s="36"/>
      <c r="AE47" s="36"/>
      <c r="AF47" s="36"/>
      <c r="AG47" s="36"/>
      <c r="AH47" s="172"/>
      <c r="AI47" s="165"/>
      <c r="AJ47" s="36"/>
      <c r="AK47" s="36"/>
      <c r="AL47" s="36"/>
      <c r="AM47" s="36"/>
      <c r="AN47" s="36"/>
      <c r="AO47" s="172"/>
      <c r="AP47" s="165"/>
      <c r="AQ47" s="36"/>
      <c r="AR47" s="36"/>
      <c r="AS47" s="36"/>
      <c r="AT47" s="36"/>
      <c r="AU47" s="36"/>
      <c r="AV47" s="36"/>
      <c r="AW47" s="346">
        <f t="shared" si="6"/>
        <v>0</v>
      </c>
      <c r="AX47" s="345"/>
      <c r="AY47" s="343">
        <f t="shared" si="7"/>
        <v>0</v>
      </c>
      <c r="AZ47" s="343"/>
      <c r="BA47" s="344">
        <f t="shared" si="8"/>
        <v>0</v>
      </c>
      <c r="BB47" s="345"/>
      <c r="BC47" s="397">
        <f t="shared" si="9"/>
        <v>0</v>
      </c>
      <c r="BD47" s="348"/>
      <c r="BE47" s="392"/>
      <c r="BF47" s="393"/>
      <c r="BG47" s="393"/>
      <c r="BH47" s="393"/>
      <c r="BI47" s="393"/>
      <c r="BJ47" s="394"/>
    </row>
    <row r="48" spans="1:62" ht="12.75" customHeight="1">
      <c r="A48" s="548"/>
      <c r="B48" s="51"/>
      <c r="C48" s="30"/>
      <c r="D48" s="47"/>
      <c r="E48" s="47"/>
      <c r="F48" s="48"/>
      <c r="G48" s="44"/>
      <c r="H48" s="34"/>
      <c r="I48" s="34"/>
      <c r="J48" s="34"/>
      <c r="K48" s="34"/>
      <c r="L48" s="34"/>
      <c r="M48" s="170"/>
      <c r="N48" s="165"/>
      <c r="O48" s="36"/>
      <c r="P48" s="36"/>
      <c r="Q48" s="36"/>
      <c r="R48" s="36"/>
      <c r="S48" s="36"/>
      <c r="T48" s="172"/>
      <c r="U48" s="165"/>
      <c r="V48" s="36"/>
      <c r="W48" s="36"/>
      <c r="X48" s="36"/>
      <c r="Y48" s="36"/>
      <c r="Z48" s="36"/>
      <c r="AA48" s="172"/>
      <c r="AB48" s="165"/>
      <c r="AC48" s="36"/>
      <c r="AD48" s="36"/>
      <c r="AE48" s="36"/>
      <c r="AF48" s="36"/>
      <c r="AG48" s="36"/>
      <c r="AH48" s="172"/>
      <c r="AI48" s="165"/>
      <c r="AJ48" s="36"/>
      <c r="AK48" s="36"/>
      <c r="AL48" s="36"/>
      <c r="AM48" s="36"/>
      <c r="AN48" s="36"/>
      <c r="AO48" s="172"/>
      <c r="AP48" s="165"/>
      <c r="AQ48" s="36"/>
      <c r="AR48" s="36"/>
      <c r="AS48" s="36"/>
      <c r="AT48" s="36"/>
      <c r="AU48" s="36"/>
      <c r="AV48" s="36"/>
      <c r="AW48" s="346">
        <f t="shared" ref="AW48:AW71" si="10">IF(MAX($G$12:$AV$14)&gt;5,0,SUMPRODUCT(G48:AV48,$G$83:$AV$83))</f>
        <v>0</v>
      </c>
      <c r="AX48" s="345"/>
      <c r="AY48" s="343">
        <f t="shared" ref="AY48:AY71" si="11">IF(MAX($G$12:$AV$14)&gt;5,0,SUMPRODUCT(G48:AV48,$G$84:$AV$84))</f>
        <v>0</v>
      </c>
      <c r="AZ48" s="343"/>
      <c r="BA48" s="344">
        <f t="shared" ref="BA48:BA71" si="12">IF(MAX($G$12:$AV$14)&gt;5,0,SUMPRODUCT(G48:AV48,$G$85:$AV$85))</f>
        <v>0</v>
      </c>
      <c r="BB48" s="345"/>
      <c r="BC48" s="397">
        <f t="shared" ref="BC48:BC71" si="13">SUM(AW48:BB48)</f>
        <v>0</v>
      </c>
      <c r="BD48" s="348"/>
      <c r="BE48" s="392"/>
      <c r="BF48" s="393"/>
      <c r="BG48" s="393"/>
      <c r="BH48" s="393"/>
      <c r="BI48" s="393"/>
      <c r="BJ48" s="394"/>
    </row>
    <row r="49" spans="1:62" ht="12.75" customHeight="1">
      <c r="A49" s="548"/>
      <c r="B49" s="51"/>
      <c r="C49" s="30"/>
      <c r="D49" s="47"/>
      <c r="E49" s="47"/>
      <c r="F49" s="48"/>
      <c r="G49" s="44"/>
      <c r="H49" s="34"/>
      <c r="I49" s="34"/>
      <c r="J49" s="34"/>
      <c r="K49" s="34"/>
      <c r="L49" s="34"/>
      <c r="M49" s="170"/>
      <c r="N49" s="165"/>
      <c r="O49" s="36"/>
      <c r="P49" s="36"/>
      <c r="Q49" s="36"/>
      <c r="R49" s="36"/>
      <c r="S49" s="36"/>
      <c r="T49" s="172"/>
      <c r="U49" s="165"/>
      <c r="V49" s="36"/>
      <c r="W49" s="36"/>
      <c r="X49" s="36"/>
      <c r="Y49" s="36"/>
      <c r="Z49" s="36"/>
      <c r="AA49" s="172"/>
      <c r="AB49" s="165"/>
      <c r="AC49" s="36"/>
      <c r="AD49" s="36"/>
      <c r="AE49" s="36"/>
      <c r="AF49" s="36"/>
      <c r="AG49" s="36"/>
      <c r="AH49" s="172"/>
      <c r="AI49" s="165"/>
      <c r="AJ49" s="36"/>
      <c r="AK49" s="36"/>
      <c r="AL49" s="36"/>
      <c r="AM49" s="36"/>
      <c r="AN49" s="36"/>
      <c r="AO49" s="172"/>
      <c r="AP49" s="165"/>
      <c r="AQ49" s="36"/>
      <c r="AR49" s="36"/>
      <c r="AS49" s="36"/>
      <c r="AT49" s="36"/>
      <c r="AU49" s="36"/>
      <c r="AV49" s="36"/>
      <c r="AW49" s="346">
        <f t="shared" si="10"/>
        <v>0</v>
      </c>
      <c r="AX49" s="345"/>
      <c r="AY49" s="343">
        <f t="shared" si="11"/>
        <v>0</v>
      </c>
      <c r="AZ49" s="343"/>
      <c r="BA49" s="344">
        <f t="shared" si="12"/>
        <v>0</v>
      </c>
      <c r="BB49" s="345"/>
      <c r="BC49" s="397">
        <f t="shared" si="13"/>
        <v>0</v>
      </c>
      <c r="BD49" s="348"/>
      <c r="BE49" s="392"/>
      <c r="BF49" s="393"/>
      <c r="BG49" s="393"/>
      <c r="BH49" s="393"/>
      <c r="BI49" s="393"/>
      <c r="BJ49" s="394"/>
    </row>
    <row r="50" spans="1:62" ht="12.75" customHeight="1">
      <c r="A50" s="548"/>
      <c r="B50" s="51"/>
      <c r="C50" s="30"/>
      <c r="D50" s="47"/>
      <c r="E50" s="47"/>
      <c r="F50" s="48"/>
      <c r="G50" s="44"/>
      <c r="H50" s="34"/>
      <c r="I50" s="34"/>
      <c r="J50" s="34"/>
      <c r="K50" s="34"/>
      <c r="L50" s="34"/>
      <c r="M50" s="170"/>
      <c r="N50" s="165"/>
      <c r="O50" s="36"/>
      <c r="P50" s="36"/>
      <c r="Q50" s="36"/>
      <c r="R50" s="36"/>
      <c r="S50" s="36"/>
      <c r="T50" s="172"/>
      <c r="U50" s="165"/>
      <c r="V50" s="36"/>
      <c r="W50" s="36"/>
      <c r="X50" s="36"/>
      <c r="Y50" s="36"/>
      <c r="Z50" s="36"/>
      <c r="AA50" s="172"/>
      <c r="AB50" s="165"/>
      <c r="AC50" s="36"/>
      <c r="AD50" s="36"/>
      <c r="AE50" s="36"/>
      <c r="AF50" s="36"/>
      <c r="AG50" s="36"/>
      <c r="AH50" s="172"/>
      <c r="AI50" s="165"/>
      <c r="AJ50" s="36"/>
      <c r="AK50" s="36"/>
      <c r="AL50" s="36"/>
      <c r="AM50" s="36"/>
      <c r="AN50" s="36"/>
      <c r="AO50" s="172"/>
      <c r="AP50" s="165"/>
      <c r="AQ50" s="36"/>
      <c r="AR50" s="36"/>
      <c r="AS50" s="36"/>
      <c r="AT50" s="36"/>
      <c r="AU50" s="36"/>
      <c r="AV50" s="36"/>
      <c r="AW50" s="346">
        <f t="shared" si="10"/>
        <v>0</v>
      </c>
      <c r="AX50" s="345"/>
      <c r="AY50" s="343">
        <f t="shared" si="11"/>
        <v>0</v>
      </c>
      <c r="AZ50" s="343"/>
      <c r="BA50" s="344">
        <f t="shared" si="12"/>
        <v>0</v>
      </c>
      <c r="BB50" s="345"/>
      <c r="BC50" s="397">
        <f t="shared" si="13"/>
        <v>0</v>
      </c>
      <c r="BD50" s="348"/>
      <c r="BE50" s="392"/>
      <c r="BF50" s="393"/>
      <c r="BG50" s="393"/>
      <c r="BH50" s="393"/>
      <c r="BI50" s="393"/>
      <c r="BJ50" s="394"/>
    </row>
    <row r="51" spans="1:62" ht="12.75" customHeight="1">
      <c r="A51" s="548"/>
      <c r="B51" s="51"/>
      <c r="C51" s="30"/>
      <c r="D51" s="47"/>
      <c r="E51" s="47"/>
      <c r="F51" s="48"/>
      <c r="G51" s="44"/>
      <c r="H51" s="34"/>
      <c r="I51" s="34"/>
      <c r="J51" s="34"/>
      <c r="K51" s="34"/>
      <c r="L51" s="34"/>
      <c r="M51" s="170"/>
      <c r="N51" s="165"/>
      <c r="O51" s="36"/>
      <c r="P51" s="36"/>
      <c r="Q51" s="36"/>
      <c r="R51" s="36"/>
      <c r="S51" s="36"/>
      <c r="T51" s="172"/>
      <c r="U51" s="165"/>
      <c r="V51" s="36"/>
      <c r="W51" s="36"/>
      <c r="X51" s="36"/>
      <c r="Y51" s="36"/>
      <c r="Z51" s="36"/>
      <c r="AA51" s="172"/>
      <c r="AB51" s="165"/>
      <c r="AC51" s="36"/>
      <c r="AD51" s="36"/>
      <c r="AE51" s="36"/>
      <c r="AF51" s="36"/>
      <c r="AG51" s="36"/>
      <c r="AH51" s="172"/>
      <c r="AI51" s="165"/>
      <c r="AJ51" s="36"/>
      <c r="AK51" s="36"/>
      <c r="AL51" s="36"/>
      <c r="AM51" s="36"/>
      <c r="AN51" s="36"/>
      <c r="AO51" s="172"/>
      <c r="AP51" s="165"/>
      <c r="AQ51" s="36"/>
      <c r="AR51" s="36"/>
      <c r="AS51" s="36"/>
      <c r="AT51" s="36"/>
      <c r="AU51" s="36"/>
      <c r="AV51" s="36"/>
      <c r="AW51" s="346">
        <f t="shared" si="10"/>
        <v>0</v>
      </c>
      <c r="AX51" s="345"/>
      <c r="AY51" s="343">
        <f t="shared" si="11"/>
        <v>0</v>
      </c>
      <c r="AZ51" s="343"/>
      <c r="BA51" s="344">
        <f t="shared" si="12"/>
        <v>0</v>
      </c>
      <c r="BB51" s="345"/>
      <c r="BC51" s="397">
        <f t="shared" si="13"/>
        <v>0</v>
      </c>
      <c r="BD51" s="348"/>
      <c r="BE51" s="392"/>
      <c r="BF51" s="393"/>
      <c r="BG51" s="393"/>
      <c r="BH51" s="393"/>
      <c r="BI51" s="393"/>
      <c r="BJ51" s="394"/>
    </row>
    <row r="52" spans="1:62" ht="12.75" customHeight="1">
      <c r="A52" s="548"/>
      <c r="B52" s="51"/>
      <c r="C52" s="30"/>
      <c r="D52" s="47"/>
      <c r="E52" s="47"/>
      <c r="F52" s="48"/>
      <c r="G52" s="44"/>
      <c r="H52" s="34"/>
      <c r="I52" s="34"/>
      <c r="J52" s="34"/>
      <c r="K52" s="34"/>
      <c r="L52" s="34"/>
      <c r="M52" s="170"/>
      <c r="N52" s="165"/>
      <c r="O52" s="36"/>
      <c r="P52" s="36"/>
      <c r="Q52" s="36"/>
      <c r="R52" s="36"/>
      <c r="S52" s="36"/>
      <c r="T52" s="172"/>
      <c r="U52" s="165"/>
      <c r="V52" s="36"/>
      <c r="W52" s="36"/>
      <c r="X52" s="36"/>
      <c r="Y52" s="36"/>
      <c r="Z52" s="36"/>
      <c r="AA52" s="172"/>
      <c r="AB52" s="165"/>
      <c r="AC52" s="36"/>
      <c r="AD52" s="36"/>
      <c r="AE52" s="36"/>
      <c r="AF52" s="36"/>
      <c r="AG52" s="36"/>
      <c r="AH52" s="172"/>
      <c r="AI52" s="165"/>
      <c r="AJ52" s="36"/>
      <c r="AK52" s="36"/>
      <c r="AL52" s="36"/>
      <c r="AM52" s="36"/>
      <c r="AN52" s="36"/>
      <c r="AO52" s="172"/>
      <c r="AP52" s="165"/>
      <c r="AQ52" s="36"/>
      <c r="AR52" s="36"/>
      <c r="AS52" s="36"/>
      <c r="AT52" s="36"/>
      <c r="AU52" s="36"/>
      <c r="AV52" s="36"/>
      <c r="AW52" s="346">
        <f t="shared" si="10"/>
        <v>0</v>
      </c>
      <c r="AX52" s="345"/>
      <c r="AY52" s="343">
        <f t="shared" si="11"/>
        <v>0</v>
      </c>
      <c r="AZ52" s="343"/>
      <c r="BA52" s="344">
        <f t="shared" si="12"/>
        <v>0</v>
      </c>
      <c r="BB52" s="345"/>
      <c r="BC52" s="397">
        <f t="shared" si="13"/>
        <v>0</v>
      </c>
      <c r="BD52" s="348"/>
      <c r="BE52" s="392"/>
      <c r="BF52" s="393"/>
      <c r="BG52" s="393"/>
      <c r="BH52" s="393"/>
      <c r="BI52" s="393"/>
      <c r="BJ52" s="394"/>
    </row>
    <row r="53" spans="1:62" ht="12.75" customHeight="1">
      <c r="A53" s="548"/>
      <c r="B53" s="51"/>
      <c r="C53" s="30"/>
      <c r="D53" s="47"/>
      <c r="E53" s="47"/>
      <c r="F53" s="48"/>
      <c r="G53" s="44"/>
      <c r="H53" s="34"/>
      <c r="I53" s="34"/>
      <c r="J53" s="34"/>
      <c r="K53" s="34"/>
      <c r="L53" s="34"/>
      <c r="M53" s="170"/>
      <c r="N53" s="165"/>
      <c r="O53" s="36"/>
      <c r="P53" s="36"/>
      <c r="Q53" s="36"/>
      <c r="R53" s="36"/>
      <c r="S53" s="36"/>
      <c r="T53" s="172"/>
      <c r="U53" s="165"/>
      <c r="V53" s="36"/>
      <c r="W53" s="36"/>
      <c r="X53" s="36"/>
      <c r="Y53" s="36"/>
      <c r="Z53" s="36"/>
      <c r="AA53" s="172"/>
      <c r="AB53" s="165"/>
      <c r="AC53" s="36"/>
      <c r="AD53" s="36"/>
      <c r="AE53" s="36"/>
      <c r="AF53" s="36"/>
      <c r="AG53" s="36"/>
      <c r="AH53" s="172"/>
      <c r="AI53" s="165"/>
      <c r="AJ53" s="36"/>
      <c r="AK53" s="36"/>
      <c r="AL53" s="36"/>
      <c r="AM53" s="36"/>
      <c r="AN53" s="36"/>
      <c r="AO53" s="172"/>
      <c r="AP53" s="165"/>
      <c r="AQ53" s="36"/>
      <c r="AR53" s="36"/>
      <c r="AS53" s="36"/>
      <c r="AT53" s="36"/>
      <c r="AU53" s="36"/>
      <c r="AV53" s="36"/>
      <c r="AW53" s="346">
        <f t="shared" si="10"/>
        <v>0</v>
      </c>
      <c r="AX53" s="345"/>
      <c r="AY53" s="343">
        <f t="shared" si="11"/>
        <v>0</v>
      </c>
      <c r="AZ53" s="343"/>
      <c r="BA53" s="344">
        <f t="shared" si="12"/>
        <v>0</v>
      </c>
      <c r="BB53" s="345"/>
      <c r="BC53" s="397">
        <f t="shared" si="13"/>
        <v>0</v>
      </c>
      <c r="BD53" s="348"/>
      <c r="BE53" s="392"/>
      <c r="BF53" s="393"/>
      <c r="BG53" s="393"/>
      <c r="BH53" s="393"/>
      <c r="BI53" s="393"/>
      <c r="BJ53" s="394"/>
    </row>
    <row r="54" spans="1:62" ht="12.75" customHeight="1">
      <c r="A54" s="548"/>
      <c r="B54" s="51"/>
      <c r="C54" s="30"/>
      <c r="D54" s="47"/>
      <c r="E54" s="47"/>
      <c r="F54" s="48"/>
      <c r="G54" s="44"/>
      <c r="H54" s="34"/>
      <c r="I54" s="34"/>
      <c r="J54" s="34"/>
      <c r="K54" s="34"/>
      <c r="L54" s="34"/>
      <c r="M54" s="170"/>
      <c r="N54" s="165"/>
      <c r="O54" s="36"/>
      <c r="P54" s="36"/>
      <c r="Q54" s="36"/>
      <c r="R54" s="36"/>
      <c r="S54" s="36"/>
      <c r="T54" s="172"/>
      <c r="U54" s="165"/>
      <c r="V54" s="36"/>
      <c r="W54" s="36"/>
      <c r="X54" s="36"/>
      <c r="Y54" s="36"/>
      <c r="Z54" s="36"/>
      <c r="AA54" s="172"/>
      <c r="AB54" s="165"/>
      <c r="AC54" s="36"/>
      <c r="AD54" s="36"/>
      <c r="AE54" s="36"/>
      <c r="AF54" s="36"/>
      <c r="AG54" s="36"/>
      <c r="AH54" s="172"/>
      <c r="AI54" s="165"/>
      <c r="AJ54" s="36"/>
      <c r="AK54" s="36"/>
      <c r="AL54" s="36"/>
      <c r="AM54" s="36"/>
      <c r="AN54" s="36"/>
      <c r="AO54" s="172"/>
      <c r="AP54" s="165"/>
      <c r="AQ54" s="36"/>
      <c r="AR54" s="36"/>
      <c r="AS54" s="36"/>
      <c r="AT54" s="36"/>
      <c r="AU54" s="36"/>
      <c r="AV54" s="36"/>
      <c r="AW54" s="346">
        <f t="shared" si="10"/>
        <v>0</v>
      </c>
      <c r="AX54" s="345"/>
      <c r="AY54" s="343">
        <f t="shared" si="11"/>
        <v>0</v>
      </c>
      <c r="AZ54" s="343"/>
      <c r="BA54" s="344">
        <f t="shared" si="12"/>
        <v>0</v>
      </c>
      <c r="BB54" s="345"/>
      <c r="BC54" s="397">
        <f t="shared" si="13"/>
        <v>0</v>
      </c>
      <c r="BD54" s="348"/>
      <c r="BE54" s="392"/>
      <c r="BF54" s="393"/>
      <c r="BG54" s="393"/>
      <c r="BH54" s="393"/>
      <c r="BI54" s="393"/>
      <c r="BJ54" s="394"/>
    </row>
    <row r="55" spans="1:62" ht="12.75" customHeight="1">
      <c r="A55" s="548"/>
      <c r="B55" s="51"/>
      <c r="C55" s="30"/>
      <c r="D55" s="47"/>
      <c r="E55" s="47"/>
      <c r="F55" s="48"/>
      <c r="G55" s="44"/>
      <c r="H55" s="34"/>
      <c r="I55" s="34"/>
      <c r="J55" s="34"/>
      <c r="K55" s="34"/>
      <c r="L55" s="34"/>
      <c r="M55" s="170"/>
      <c r="N55" s="165"/>
      <c r="O55" s="36"/>
      <c r="P55" s="36"/>
      <c r="Q55" s="36"/>
      <c r="R55" s="36"/>
      <c r="S55" s="36"/>
      <c r="T55" s="172"/>
      <c r="U55" s="165"/>
      <c r="V55" s="36"/>
      <c r="W55" s="36"/>
      <c r="X55" s="36"/>
      <c r="Y55" s="36"/>
      <c r="Z55" s="36"/>
      <c r="AA55" s="172"/>
      <c r="AB55" s="165"/>
      <c r="AC55" s="36"/>
      <c r="AD55" s="36"/>
      <c r="AE55" s="36"/>
      <c r="AF55" s="36"/>
      <c r="AG55" s="36"/>
      <c r="AH55" s="172"/>
      <c r="AI55" s="165"/>
      <c r="AJ55" s="36"/>
      <c r="AK55" s="36"/>
      <c r="AL55" s="36"/>
      <c r="AM55" s="36"/>
      <c r="AN55" s="36"/>
      <c r="AO55" s="172"/>
      <c r="AP55" s="165"/>
      <c r="AQ55" s="36"/>
      <c r="AR55" s="36"/>
      <c r="AS55" s="36"/>
      <c r="AT55" s="36"/>
      <c r="AU55" s="36"/>
      <c r="AV55" s="36"/>
      <c r="AW55" s="346">
        <f t="shared" si="10"/>
        <v>0</v>
      </c>
      <c r="AX55" s="345"/>
      <c r="AY55" s="343">
        <f t="shared" si="11"/>
        <v>0</v>
      </c>
      <c r="AZ55" s="343"/>
      <c r="BA55" s="344">
        <f t="shared" si="12"/>
        <v>0</v>
      </c>
      <c r="BB55" s="345"/>
      <c r="BC55" s="397">
        <f t="shared" si="13"/>
        <v>0</v>
      </c>
      <c r="BD55" s="348"/>
      <c r="BE55" s="392"/>
      <c r="BF55" s="393"/>
      <c r="BG55" s="393"/>
      <c r="BH55" s="393"/>
      <c r="BI55" s="393"/>
      <c r="BJ55" s="394"/>
    </row>
    <row r="56" spans="1:62" ht="12.75" customHeight="1">
      <c r="A56" s="548"/>
      <c r="B56" s="51"/>
      <c r="C56" s="30"/>
      <c r="D56" s="47"/>
      <c r="E56" s="47"/>
      <c r="F56" s="48"/>
      <c r="G56" s="44"/>
      <c r="H56" s="34"/>
      <c r="I56" s="34"/>
      <c r="J56" s="34"/>
      <c r="K56" s="34"/>
      <c r="L56" s="34"/>
      <c r="M56" s="170"/>
      <c r="N56" s="165"/>
      <c r="O56" s="36"/>
      <c r="P56" s="36"/>
      <c r="Q56" s="36"/>
      <c r="R56" s="36"/>
      <c r="S56" s="36"/>
      <c r="T56" s="172"/>
      <c r="U56" s="165"/>
      <c r="V56" s="36"/>
      <c r="W56" s="36"/>
      <c r="X56" s="36"/>
      <c r="Y56" s="36"/>
      <c r="Z56" s="36"/>
      <c r="AA56" s="172"/>
      <c r="AB56" s="165"/>
      <c r="AC56" s="36"/>
      <c r="AD56" s="36"/>
      <c r="AE56" s="36"/>
      <c r="AF56" s="36"/>
      <c r="AG56" s="36"/>
      <c r="AH56" s="172"/>
      <c r="AI56" s="165"/>
      <c r="AJ56" s="36"/>
      <c r="AK56" s="36"/>
      <c r="AL56" s="36"/>
      <c r="AM56" s="36"/>
      <c r="AN56" s="36"/>
      <c r="AO56" s="172"/>
      <c r="AP56" s="165"/>
      <c r="AQ56" s="36"/>
      <c r="AR56" s="36"/>
      <c r="AS56" s="36"/>
      <c r="AT56" s="36"/>
      <c r="AU56" s="36"/>
      <c r="AV56" s="36"/>
      <c r="AW56" s="346">
        <f t="shared" si="10"/>
        <v>0</v>
      </c>
      <c r="AX56" s="345"/>
      <c r="AY56" s="343">
        <f t="shared" si="11"/>
        <v>0</v>
      </c>
      <c r="AZ56" s="343"/>
      <c r="BA56" s="344">
        <f t="shared" si="12"/>
        <v>0</v>
      </c>
      <c r="BB56" s="345"/>
      <c r="BC56" s="397">
        <f t="shared" si="13"/>
        <v>0</v>
      </c>
      <c r="BD56" s="348"/>
      <c r="BE56" s="392"/>
      <c r="BF56" s="393"/>
      <c r="BG56" s="393"/>
      <c r="BH56" s="393"/>
      <c r="BI56" s="393"/>
      <c r="BJ56" s="394"/>
    </row>
    <row r="57" spans="1:62" ht="12.75" customHeight="1">
      <c r="A57" s="548"/>
      <c r="B57" s="51"/>
      <c r="C57" s="30"/>
      <c r="D57" s="47"/>
      <c r="E57" s="47"/>
      <c r="F57" s="48"/>
      <c r="G57" s="44"/>
      <c r="H57" s="34"/>
      <c r="I57" s="34"/>
      <c r="J57" s="34"/>
      <c r="K57" s="34"/>
      <c r="L57" s="34"/>
      <c r="M57" s="170"/>
      <c r="N57" s="165"/>
      <c r="O57" s="36"/>
      <c r="P57" s="36"/>
      <c r="Q57" s="36"/>
      <c r="R57" s="36"/>
      <c r="S57" s="36"/>
      <c r="T57" s="172"/>
      <c r="U57" s="165"/>
      <c r="V57" s="36"/>
      <c r="W57" s="36"/>
      <c r="X57" s="36"/>
      <c r="Y57" s="36"/>
      <c r="Z57" s="36"/>
      <c r="AA57" s="172"/>
      <c r="AB57" s="165"/>
      <c r="AC57" s="36"/>
      <c r="AD57" s="36"/>
      <c r="AE57" s="36"/>
      <c r="AF57" s="36"/>
      <c r="AG57" s="36"/>
      <c r="AH57" s="172"/>
      <c r="AI57" s="165"/>
      <c r="AJ57" s="36"/>
      <c r="AK57" s="36"/>
      <c r="AL57" s="36"/>
      <c r="AM57" s="36"/>
      <c r="AN57" s="36"/>
      <c r="AO57" s="172"/>
      <c r="AP57" s="165"/>
      <c r="AQ57" s="36"/>
      <c r="AR57" s="36"/>
      <c r="AS57" s="36"/>
      <c r="AT57" s="36"/>
      <c r="AU57" s="36"/>
      <c r="AV57" s="36"/>
      <c r="AW57" s="346">
        <f t="shared" si="10"/>
        <v>0</v>
      </c>
      <c r="AX57" s="345"/>
      <c r="AY57" s="343">
        <f t="shared" si="11"/>
        <v>0</v>
      </c>
      <c r="AZ57" s="343"/>
      <c r="BA57" s="344">
        <f t="shared" si="12"/>
        <v>0</v>
      </c>
      <c r="BB57" s="345"/>
      <c r="BC57" s="397">
        <f t="shared" si="13"/>
        <v>0</v>
      </c>
      <c r="BD57" s="348"/>
      <c r="BE57" s="392"/>
      <c r="BF57" s="393"/>
      <c r="BG57" s="393"/>
      <c r="BH57" s="393"/>
      <c r="BI57" s="393"/>
      <c r="BJ57" s="394"/>
    </row>
    <row r="58" spans="1:62" ht="12.75" customHeight="1">
      <c r="A58" s="548"/>
      <c r="B58" s="51"/>
      <c r="C58" s="30"/>
      <c r="D58" s="47"/>
      <c r="E58" s="47"/>
      <c r="F58" s="48"/>
      <c r="G58" s="44"/>
      <c r="H58" s="34"/>
      <c r="I58" s="34"/>
      <c r="J58" s="34"/>
      <c r="K58" s="34"/>
      <c r="L58" s="34"/>
      <c r="M58" s="170"/>
      <c r="N58" s="165"/>
      <c r="O58" s="36"/>
      <c r="P58" s="36"/>
      <c r="Q58" s="36"/>
      <c r="R58" s="36"/>
      <c r="S58" s="36"/>
      <c r="T58" s="172"/>
      <c r="U58" s="165"/>
      <c r="V58" s="36"/>
      <c r="W58" s="36"/>
      <c r="X58" s="36"/>
      <c r="Y58" s="36"/>
      <c r="Z58" s="36"/>
      <c r="AA58" s="172"/>
      <c r="AB58" s="165"/>
      <c r="AC58" s="36"/>
      <c r="AD58" s="36"/>
      <c r="AE58" s="36"/>
      <c r="AF58" s="36"/>
      <c r="AG58" s="36"/>
      <c r="AH58" s="172"/>
      <c r="AI58" s="165"/>
      <c r="AJ58" s="36"/>
      <c r="AK58" s="36"/>
      <c r="AL58" s="36"/>
      <c r="AM58" s="36"/>
      <c r="AN58" s="36"/>
      <c r="AO58" s="172"/>
      <c r="AP58" s="165"/>
      <c r="AQ58" s="36"/>
      <c r="AR58" s="36"/>
      <c r="AS58" s="36"/>
      <c r="AT58" s="36"/>
      <c r="AU58" s="36"/>
      <c r="AV58" s="36"/>
      <c r="AW58" s="346">
        <f t="shared" si="10"/>
        <v>0</v>
      </c>
      <c r="AX58" s="345"/>
      <c r="AY58" s="343">
        <f t="shared" si="11"/>
        <v>0</v>
      </c>
      <c r="AZ58" s="343"/>
      <c r="BA58" s="344">
        <f t="shared" si="12"/>
        <v>0</v>
      </c>
      <c r="BB58" s="345"/>
      <c r="BC58" s="397">
        <f t="shared" si="13"/>
        <v>0</v>
      </c>
      <c r="BD58" s="348"/>
      <c r="BE58" s="392"/>
      <c r="BF58" s="393"/>
      <c r="BG58" s="393"/>
      <c r="BH58" s="393"/>
      <c r="BI58" s="393"/>
      <c r="BJ58" s="394"/>
    </row>
    <row r="59" spans="1:62" ht="12.75" customHeight="1">
      <c r="A59" s="548"/>
      <c r="B59" s="51"/>
      <c r="C59" s="30"/>
      <c r="D59" s="47"/>
      <c r="E59" s="47"/>
      <c r="F59" s="48"/>
      <c r="G59" s="44"/>
      <c r="H59" s="34"/>
      <c r="I59" s="34"/>
      <c r="J59" s="34"/>
      <c r="K59" s="34"/>
      <c r="L59" s="34"/>
      <c r="M59" s="170"/>
      <c r="N59" s="165"/>
      <c r="O59" s="36"/>
      <c r="P59" s="36"/>
      <c r="Q59" s="36"/>
      <c r="R59" s="36"/>
      <c r="S59" s="36"/>
      <c r="T59" s="172"/>
      <c r="U59" s="165"/>
      <c r="V59" s="36"/>
      <c r="W59" s="36"/>
      <c r="X59" s="36"/>
      <c r="Y59" s="36"/>
      <c r="Z59" s="36"/>
      <c r="AA59" s="172"/>
      <c r="AB59" s="165"/>
      <c r="AC59" s="36"/>
      <c r="AD59" s="36"/>
      <c r="AE59" s="36"/>
      <c r="AF59" s="36"/>
      <c r="AG59" s="36"/>
      <c r="AH59" s="172"/>
      <c r="AI59" s="165"/>
      <c r="AJ59" s="36"/>
      <c r="AK59" s="36"/>
      <c r="AL59" s="36"/>
      <c r="AM59" s="36"/>
      <c r="AN59" s="36"/>
      <c r="AO59" s="172"/>
      <c r="AP59" s="165"/>
      <c r="AQ59" s="36"/>
      <c r="AR59" s="36"/>
      <c r="AS59" s="36"/>
      <c r="AT59" s="36"/>
      <c r="AU59" s="36"/>
      <c r="AV59" s="36"/>
      <c r="AW59" s="346">
        <f t="shared" si="10"/>
        <v>0</v>
      </c>
      <c r="AX59" s="345"/>
      <c r="AY59" s="343">
        <f t="shared" si="11"/>
        <v>0</v>
      </c>
      <c r="AZ59" s="343"/>
      <c r="BA59" s="344">
        <f t="shared" si="12"/>
        <v>0</v>
      </c>
      <c r="BB59" s="345"/>
      <c r="BC59" s="397">
        <f t="shared" si="13"/>
        <v>0</v>
      </c>
      <c r="BD59" s="348"/>
      <c r="BE59" s="392"/>
      <c r="BF59" s="393"/>
      <c r="BG59" s="393"/>
      <c r="BH59" s="393"/>
      <c r="BI59" s="393"/>
      <c r="BJ59" s="394"/>
    </row>
    <row r="60" spans="1:62" ht="12.75" customHeight="1">
      <c r="A60" s="548"/>
      <c r="B60" s="51"/>
      <c r="C60" s="30"/>
      <c r="D60" s="47"/>
      <c r="E60" s="47"/>
      <c r="F60" s="48"/>
      <c r="G60" s="44"/>
      <c r="H60" s="34"/>
      <c r="I60" s="34"/>
      <c r="J60" s="34"/>
      <c r="K60" s="34"/>
      <c r="L60" s="34"/>
      <c r="M60" s="170"/>
      <c r="N60" s="165"/>
      <c r="O60" s="36"/>
      <c r="P60" s="36"/>
      <c r="Q60" s="36"/>
      <c r="R60" s="36"/>
      <c r="S60" s="36"/>
      <c r="T60" s="172"/>
      <c r="U60" s="165"/>
      <c r="V60" s="36"/>
      <c r="W60" s="36"/>
      <c r="X60" s="36"/>
      <c r="Y60" s="36"/>
      <c r="Z60" s="36"/>
      <c r="AA60" s="172"/>
      <c r="AB60" s="165"/>
      <c r="AC60" s="36"/>
      <c r="AD60" s="36"/>
      <c r="AE60" s="36"/>
      <c r="AF60" s="36"/>
      <c r="AG60" s="36"/>
      <c r="AH60" s="172"/>
      <c r="AI60" s="165"/>
      <c r="AJ60" s="36"/>
      <c r="AK60" s="36"/>
      <c r="AL60" s="36"/>
      <c r="AM60" s="36"/>
      <c r="AN60" s="36"/>
      <c r="AO60" s="172"/>
      <c r="AP60" s="165"/>
      <c r="AQ60" s="36"/>
      <c r="AR60" s="36"/>
      <c r="AS60" s="36"/>
      <c r="AT60" s="36"/>
      <c r="AU60" s="36"/>
      <c r="AV60" s="36"/>
      <c r="AW60" s="346">
        <f t="shared" si="10"/>
        <v>0</v>
      </c>
      <c r="AX60" s="345"/>
      <c r="AY60" s="343">
        <f t="shared" si="11"/>
        <v>0</v>
      </c>
      <c r="AZ60" s="343"/>
      <c r="BA60" s="344">
        <f t="shared" si="12"/>
        <v>0</v>
      </c>
      <c r="BB60" s="345"/>
      <c r="BC60" s="397">
        <f t="shared" si="13"/>
        <v>0</v>
      </c>
      <c r="BD60" s="348"/>
      <c r="BE60" s="392"/>
      <c r="BF60" s="393"/>
      <c r="BG60" s="393"/>
      <c r="BH60" s="393"/>
      <c r="BI60" s="393"/>
      <c r="BJ60" s="394"/>
    </row>
    <row r="61" spans="1:62" ht="12.75" customHeight="1">
      <c r="A61" s="548"/>
      <c r="B61" s="51"/>
      <c r="C61" s="30"/>
      <c r="D61" s="47"/>
      <c r="E61" s="47"/>
      <c r="F61" s="48"/>
      <c r="G61" s="44"/>
      <c r="H61" s="34"/>
      <c r="I61" s="34"/>
      <c r="J61" s="34"/>
      <c r="K61" s="34"/>
      <c r="L61" s="34"/>
      <c r="M61" s="170"/>
      <c r="N61" s="165"/>
      <c r="O61" s="36"/>
      <c r="P61" s="36"/>
      <c r="Q61" s="36"/>
      <c r="R61" s="36"/>
      <c r="S61" s="36"/>
      <c r="T61" s="172"/>
      <c r="U61" s="165"/>
      <c r="V61" s="36"/>
      <c r="W61" s="36"/>
      <c r="X61" s="36"/>
      <c r="Y61" s="36"/>
      <c r="Z61" s="36"/>
      <c r="AA61" s="172"/>
      <c r="AB61" s="165"/>
      <c r="AC61" s="36"/>
      <c r="AD61" s="36"/>
      <c r="AE61" s="36"/>
      <c r="AF61" s="36"/>
      <c r="AG61" s="36"/>
      <c r="AH61" s="172"/>
      <c r="AI61" s="165"/>
      <c r="AJ61" s="36"/>
      <c r="AK61" s="36"/>
      <c r="AL61" s="36"/>
      <c r="AM61" s="36"/>
      <c r="AN61" s="36"/>
      <c r="AO61" s="172"/>
      <c r="AP61" s="165"/>
      <c r="AQ61" s="36"/>
      <c r="AR61" s="36"/>
      <c r="AS61" s="36"/>
      <c r="AT61" s="36"/>
      <c r="AU61" s="36"/>
      <c r="AV61" s="36"/>
      <c r="AW61" s="346">
        <f t="shared" si="10"/>
        <v>0</v>
      </c>
      <c r="AX61" s="345"/>
      <c r="AY61" s="343">
        <f t="shared" si="11"/>
        <v>0</v>
      </c>
      <c r="AZ61" s="343"/>
      <c r="BA61" s="344">
        <f t="shared" si="12"/>
        <v>0</v>
      </c>
      <c r="BB61" s="345"/>
      <c r="BC61" s="397">
        <f t="shared" si="13"/>
        <v>0</v>
      </c>
      <c r="BD61" s="348"/>
      <c r="BE61" s="392"/>
      <c r="BF61" s="393"/>
      <c r="BG61" s="393"/>
      <c r="BH61" s="393"/>
      <c r="BI61" s="393"/>
      <c r="BJ61" s="394"/>
    </row>
    <row r="62" spans="1:62" ht="12.75" customHeight="1">
      <c r="A62" s="548"/>
      <c r="B62" s="51"/>
      <c r="C62" s="30"/>
      <c r="D62" s="47"/>
      <c r="E62" s="47"/>
      <c r="F62" s="48"/>
      <c r="G62" s="44"/>
      <c r="H62" s="34"/>
      <c r="I62" s="34"/>
      <c r="J62" s="34"/>
      <c r="K62" s="34"/>
      <c r="L62" s="34"/>
      <c r="M62" s="170"/>
      <c r="N62" s="165"/>
      <c r="O62" s="36"/>
      <c r="P62" s="36"/>
      <c r="Q62" s="36"/>
      <c r="R62" s="36"/>
      <c r="S62" s="36"/>
      <c r="T62" s="172"/>
      <c r="U62" s="165"/>
      <c r="V62" s="36"/>
      <c r="W62" s="36"/>
      <c r="X62" s="36"/>
      <c r="Y62" s="36"/>
      <c r="Z62" s="36"/>
      <c r="AA62" s="172"/>
      <c r="AB62" s="165"/>
      <c r="AC62" s="36"/>
      <c r="AD62" s="36"/>
      <c r="AE62" s="36"/>
      <c r="AF62" s="36"/>
      <c r="AG62" s="36"/>
      <c r="AH62" s="172"/>
      <c r="AI62" s="165"/>
      <c r="AJ62" s="36"/>
      <c r="AK62" s="36"/>
      <c r="AL62" s="36"/>
      <c r="AM62" s="36"/>
      <c r="AN62" s="36"/>
      <c r="AO62" s="172"/>
      <c r="AP62" s="165"/>
      <c r="AQ62" s="36"/>
      <c r="AR62" s="36"/>
      <c r="AS62" s="36"/>
      <c r="AT62" s="36"/>
      <c r="AU62" s="36"/>
      <c r="AV62" s="36"/>
      <c r="AW62" s="346">
        <f t="shared" si="10"/>
        <v>0</v>
      </c>
      <c r="AX62" s="345"/>
      <c r="AY62" s="343">
        <f t="shared" si="11"/>
        <v>0</v>
      </c>
      <c r="AZ62" s="343"/>
      <c r="BA62" s="344">
        <f t="shared" si="12"/>
        <v>0</v>
      </c>
      <c r="BB62" s="345"/>
      <c r="BC62" s="397">
        <f t="shared" si="13"/>
        <v>0</v>
      </c>
      <c r="BD62" s="348"/>
      <c r="BE62" s="392"/>
      <c r="BF62" s="393"/>
      <c r="BG62" s="393"/>
      <c r="BH62" s="393"/>
      <c r="BI62" s="393"/>
      <c r="BJ62" s="394"/>
    </row>
    <row r="63" spans="1:62" ht="12.75" customHeight="1">
      <c r="A63" s="548"/>
      <c r="B63" s="51"/>
      <c r="C63" s="30"/>
      <c r="D63" s="47"/>
      <c r="E63" s="47"/>
      <c r="F63" s="48"/>
      <c r="G63" s="44"/>
      <c r="H63" s="34"/>
      <c r="I63" s="34"/>
      <c r="J63" s="34"/>
      <c r="K63" s="34"/>
      <c r="L63" s="34"/>
      <c r="M63" s="170"/>
      <c r="N63" s="165"/>
      <c r="O63" s="36"/>
      <c r="P63" s="36"/>
      <c r="Q63" s="36"/>
      <c r="R63" s="36"/>
      <c r="S63" s="36"/>
      <c r="T63" s="172"/>
      <c r="U63" s="165"/>
      <c r="V63" s="36"/>
      <c r="W63" s="36"/>
      <c r="X63" s="36"/>
      <c r="Y63" s="36"/>
      <c r="Z63" s="36"/>
      <c r="AA63" s="172"/>
      <c r="AB63" s="165"/>
      <c r="AC63" s="36"/>
      <c r="AD63" s="36"/>
      <c r="AE63" s="36"/>
      <c r="AF63" s="36"/>
      <c r="AG63" s="36"/>
      <c r="AH63" s="172"/>
      <c r="AI63" s="165"/>
      <c r="AJ63" s="36"/>
      <c r="AK63" s="36"/>
      <c r="AL63" s="36"/>
      <c r="AM63" s="36"/>
      <c r="AN63" s="36"/>
      <c r="AO63" s="172"/>
      <c r="AP63" s="165"/>
      <c r="AQ63" s="36"/>
      <c r="AR63" s="36"/>
      <c r="AS63" s="36"/>
      <c r="AT63" s="36"/>
      <c r="AU63" s="36"/>
      <c r="AV63" s="36"/>
      <c r="AW63" s="346">
        <f t="shared" si="10"/>
        <v>0</v>
      </c>
      <c r="AX63" s="345"/>
      <c r="AY63" s="343">
        <f t="shared" si="11"/>
        <v>0</v>
      </c>
      <c r="AZ63" s="343"/>
      <c r="BA63" s="344">
        <f t="shared" si="12"/>
        <v>0</v>
      </c>
      <c r="BB63" s="345"/>
      <c r="BC63" s="397">
        <f t="shared" si="13"/>
        <v>0</v>
      </c>
      <c r="BD63" s="348"/>
      <c r="BE63" s="392"/>
      <c r="BF63" s="393"/>
      <c r="BG63" s="393"/>
      <c r="BH63" s="393"/>
      <c r="BI63" s="393"/>
      <c r="BJ63" s="394"/>
    </row>
    <row r="64" spans="1:62" ht="12.75" customHeight="1">
      <c r="A64" s="548"/>
      <c r="B64" s="51"/>
      <c r="C64" s="30"/>
      <c r="D64" s="47"/>
      <c r="E64" s="47"/>
      <c r="F64" s="48"/>
      <c r="G64" s="44"/>
      <c r="H64" s="34"/>
      <c r="I64" s="34"/>
      <c r="J64" s="34"/>
      <c r="K64" s="34"/>
      <c r="L64" s="34"/>
      <c r="M64" s="170"/>
      <c r="N64" s="165"/>
      <c r="O64" s="36"/>
      <c r="P64" s="36"/>
      <c r="Q64" s="36"/>
      <c r="R64" s="36"/>
      <c r="S64" s="36"/>
      <c r="T64" s="172"/>
      <c r="U64" s="165"/>
      <c r="V64" s="36"/>
      <c r="W64" s="36"/>
      <c r="X64" s="36"/>
      <c r="Y64" s="36"/>
      <c r="Z64" s="36"/>
      <c r="AA64" s="172"/>
      <c r="AB64" s="165"/>
      <c r="AC64" s="36"/>
      <c r="AD64" s="36"/>
      <c r="AE64" s="36"/>
      <c r="AF64" s="36"/>
      <c r="AG64" s="36"/>
      <c r="AH64" s="172"/>
      <c r="AI64" s="165"/>
      <c r="AJ64" s="36"/>
      <c r="AK64" s="36"/>
      <c r="AL64" s="36"/>
      <c r="AM64" s="36"/>
      <c r="AN64" s="36"/>
      <c r="AO64" s="172"/>
      <c r="AP64" s="165"/>
      <c r="AQ64" s="36"/>
      <c r="AR64" s="36"/>
      <c r="AS64" s="36"/>
      <c r="AT64" s="36"/>
      <c r="AU64" s="36"/>
      <c r="AV64" s="36"/>
      <c r="AW64" s="346">
        <f t="shared" si="10"/>
        <v>0</v>
      </c>
      <c r="AX64" s="345"/>
      <c r="AY64" s="343">
        <f t="shared" si="11"/>
        <v>0</v>
      </c>
      <c r="AZ64" s="343"/>
      <c r="BA64" s="344">
        <f t="shared" si="12"/>
        <v>0</v>
      </c>
      <c r="BB64" s="345"/>
      <c r="BC64" s="397">
        <f t="shared" si="13"/>
        <v>0</v>
      </c>
      <c r="BD64" s="348"/>
      <c r="BE64" s="392"/>
      <c r="BF64" s="393"/>
      <c r="BG64" s="393"/>
      <c r="BH64" s="393"/>
      <c r="BI64" s="393"/>
      <c r="BJ64" s="394"/>
    </row>
    <row r="65" spans="1:62" ht="12.75" customHeight="1">
      <c r="A65" s="548"/>
      <c r="B65" s="51"/>
      <c r="C65" s="30"/>
      <c r="D65" s="47"/>
      <c r="E65" s="47"/>
      <c r="F65" s="48"/>
      <c r="G65" s="44"/>
      <c r="H65" s="34"/>
      <c r="I65" s="34"/>
      <c r="J65" s="34"/>
      <c r="K65" s="34"/>
      <c r="L65" s="34"/>
      <c r="M65" s="170"/>
      <c r="N65" s="165"/>
      <c r="O65" s="36"/>
      <c r="P65" s="36"/>
      <c r="Q65" s="36"/>
      <c r="R65" s="36"/>
      <c r="S65" s="36"/>
      <c r="T65" s="172"/>
      <c r="U65" s="165"/>
      <c r="V65" s="36"/>
      <c r="W65" s="36"/>
      <c r="X65" s="36"/>
      <c r="Y65" s="36"/>
      <c r="Z65" s="36"/>
      <c r="AA65" s="172"/>
      <c r="AB65" s="165"/>
      <c r="AC65" s="36"/>
      <c r="AD65" s="36"/>
      <c r="AE65" s="36"/>
      <c r="AF65" s="36"/>
      <c r="AG65" s="36"/>
      <c r="AH65" s="172"/>
      <c r="AI65" s="165"/>
      <c r="AJ65" s="36"/>
      <c r="AK65" s="36"/>
      <c r="AL65" s="36"/>
      <c r="AM65" s="36"/>
      <c r="AN65" s="36"/>
      <c r="AO65" s="172"/>
      <c r="AP65" s="165"/>
      <c r="AQ65" s="36"/>
      <c r="AR65" s="36"/>
      <c r="AS65" s="36"/>
      <c r="AT65" s="36"/>
      <c r="AU65" s="36"/>
      <c r="AV65" s="36"/>
      <c r="AW65" s="346">
        <f t="shared" si="10"/>
        <v>0</v>
      </c>
      <c r="AX65" s="345"/>
      <c r="AY65" s="343">
        <f t="shared" si="11"/>
        <v>0</v>
      </c>
      <c r="AZ65" s="343"/>
      <c r="BA65" s="344">
        <f t="shared" si="12"/>
        <v>0</v>
      </c>
      <c r="BB65" s="345"/>
      <c r="BC65" s="397">
        <f t="shared" si="13"/>
        <v>0</v>
      </c>
      <c r="BD65" s="348"/>
      <c r="BE65" s="392"/>
      <c r="BF65" s="393"/>
      <c r="BG65" s="393"/>
      <c r="BH65" s="393"/>
      <c r="BI65" s="393"/>
      <c r="BJ65" s="394"/>
    </row>
    <row r="66" spans="1:62" ht="12.75" customHeight="1">
      <c r="A66" s="548"/>
      <c r="B66" s="51"/>
      <c r="C66" s="30"/>
      <c r="D66" s="47"/>
      <c r="E66" s="47"/>
      <c r="F66" s="48"/>
      <c r="G66" s="44"/>
      <c r="H66" s="34"/>
      <c r="I66" s="34"/>
      <c r="J66" s="34"/>
      <c r="K66" s="34"/>
      <c r="L66" s="34"/>
      <c r="M66" s="170"/>
      <c r="N66" s="165"/>
      <c r="O66" s="36"/>
      <c r="P66" s="36"/>
      <c r="Q66" s="36"/>
      <c r="R66" s="36"/>
      <c r="S66" s="36"/>
      <c r="T66" s="172"/>
      <c r="U66" s="165"/>
      <c r="V66" s="36"/>
      <c r="W66" s="36"/>
      <c r="X66" s="36"/>
      <c r="Y66" s="36"/>
      <c r="Z66" s="36"/>
      <c r="AA66" s="172"/>
      <c r="AB66" s="165"/>
      <c r="AC66" s="36"/>
      <c r="AD66" s="36"/>
      <c r="AE66" s="36"/>
      <c r="AF66" s="36"/>
      <c r="AG66" s="36"/>
      <c r="AH66" s="172"/>
      <c r="AI66" s="165"/>
      <c r="AJ66" s="36"/>
      <c r="AK66" s="36"/>
      <c r="AL66" s="36"/>
      <c r="AM66" s="36"/>
      <c r="AN66" s="36"/>
      <c r="AO66" s="172"/>
      <c r="AP66" s="165"/>
      <c r="AQ66" s="36"/>
      <c r="AR66" s="36"/>
      <c r="AS66" s="36"/>
      <c r="AT66" s="36"/>
      <c r="AU66" s="36"/>
      <c r="AV66" s="36"/>
      <c r="AW66" s="346">
        <f t="shared" si="10"/>
        <v>0</v>
      </c>
      <c r="AX66" s="345"/>
      <c r="AY66" s="343">
        <f t="shared" si="11"/>
        <v>0</v>
      </c>
      <c r="AZ66" s="343"/>
      <c r="BA66" s="344">
        <f t="shared" si="12"/>
        <v>0</v>
      </c>
      <c r="BB66" s="345"/>
      <c r="BC66" s="397">
        <f t="shared" si="13"/>
        <v>0</v>
      </c>
      <c r="BD66" s="348"/>
      <c r="BE66" s="392"/>
      <c r="BF66" s="393"/>
      <c r="BG66" s="393"/>
      <c r="BH66" s="393"/>
      <c r="BI66" s="393"/>
      <c r="BJ66" s="394"/>
    </row>
    <row r="67" spans="1:62" ht="12.75" customHeight="1">
      <c r="A67" s="548"/>
      <c r="B67" s="51"/>
      <c r="C67" s="30"/>
      <c r="D67" s="47"/>
      <c r="E67" s="47"/>
      <c r="F67" s="48"/>
      <c r="G67" s="44"/>
      <c r="H67" s="34"/>
      <c r="I67" s="34"/>
      <c r="J67" s="34"/>
      <c r="K67" s="34"/>
      <c r="L67" s="34"/>
      <c r="M67" s="170"/>
      <c r="N67" s="165"/>
      <c r="O67" s="36"/>
      <c r="P67" s="36"/>
      <c r="Q67" s="36"/>
      <c r="R67" s="36"/>
      <c r="S67" s="36"/>
      <c r="T67" s="172"/>
      <c r="U67" s="165"/>
      <c r="V67" s="36"/>
      <c r="W67" s="36"/>
      <c r="X67" s="36"/>
      <c r="Y67" s="36"/>
      <c r="Z67" s="36"/>
      <c r="AA67" s="172"/>
      <c r="AB67" s="165"/>
      <c r="AC67" s="36"/>
      <c r="AD67" s="36"/>
      <c r="AE67" s="36"/>
      <c r="AF67" s="36"/>
      <c r="AG67" s="36"/>
      <c r="AH67" s="172"/>
      <c r="AI67" s="165"/>
      <c r="AJ67" s="36"/>
      <c r="AK67" s="36"/>
      <c r="AL67" s="36"/>
      <c r="AM67" s="36"/>
      <c r="AN67" s="36"/>
      <c r="AO67" s="172"/>
      <c r="AP67" s="165"/>
      <c r="AQ67" s="36"/>
      <c r="AR67" s="36"/>
      <c r="AS67" s="36"/>
      <c r="AT67" s="36"/>
      <c r="AU67" s="36"/>
      <c r="AV67" s="36"/>
      <c r="AW67" s="346">
        <f t="shared" si="10"/>
        <v>0</v>
      </c>
      <c r="AX67" s="345"/>
      <c r="AY67" s="343">
        <f t="shared" si="11"/>
        <v>0</v>
      </c>
      <c r="AZ67" s="343"/>
      <c r="BA67" s="344">
        <f t="shared" si="12"/>
        <v>0</v>
      </c>
      <c r="BB67" s="345"/>
      <c r="BC67" s="397">
        <f t="shared" si="13"/>
        <v>0</v>
      </c>
      <c r="BD67" s="348"/>
      <c r="BE67" s="392"/>
      <c r="BF67" s="393"/>
      <c r="BG67" s="393"/>
      <c r="BH67" s="393"/>
      <c r="BI67" s="393"/>
      <c r="BJ67" s="394"/>
    </row>
    <row r="68" spans="1:62" ht="12.75" customHeight="1">
      <c r="A68" s="548"/>
      <c r="B68" s="51"/>
      <c r="C68" s="30"/>
      <c r="D68" s="47"/>
      <c r="E68" s="47"/>
      <c r="F68" s="48"/>
      <c r="G68" s="44"/>
      <c r="H68" s="34"/>
      <c r="I68" s="34"/>
      <c r="J68" s="34"/>
      <c r="K68" s="34"/>
      <c r="L68" s="34"/>
      <c r="M68" s="170"/>
      <c r="N68" s="165"/>
      <c r="O68" s="36"/>
      <c r="P68" s="36"/>
      <c r="Q68" s="36"/>
      <c r="R68" s="36"/>
      <c r="S68" s="36"/>
      <c r="T68" s="172"/>
      <c r="U68" s="165"/>
      <c r="V68" s="36"/>
      <c r="W68" s="36"/>
      <c r="X68" s="36"/>
      <c r="Y68" s="36"/>
      <c r="Z68" s="36"/>
      <c r="AA68" s="172"/>
      <c r="AB68" s="165"/>
      <c r="AC68" s="36"/>
      <c r="AD68" s="36"/>
      <c r="AE68" s="36"/>
      <c r="AF68" s="36"/>
      <c r="AG68" s="36"/>
      <c r="AH68" s="172"/>
      <c r="AI68" s="165"/>
      <c r="AJ68" s="36"/>
      <c r="AK68" s="36"/>
      <c r="AL68" s="36"/>
      <c r="AM68" s="36"/>
      <c r="AN68" s="36"/>
      <c r="AO68" s="172"/>
      <c r="AP68" s="165"/>
      <c r="AQ68" s="36"/>
      <c r="AR68" s="36"/>
      <c r="AS68" s="36"/>
      <c r="AT68" s="36"/>
      <c r="AU68" s="36"/>
      <c r="AV68" s="36"/>
      <c r="AW68" s="346">
        <f t="shared" si="10"/>
        <v>0</v>
      </c>
      <c r="AX68" s="345"/>
      <c r="AY68" s="343">
        <f t="shared" si="11"/>
        <v>0</v>
      </c>
      <c r="AZ68" s="343"/>
      <c r="BA68" s="344">
        <f t="shared" si="12"/>
        <v>0</v>
      </c>
      <c r="BB68" s="345"/>
      <c r="BC68" s="397">
        <f t="shared" si="13"/>
        <v>0</v>
      </c>
      <c r="BD68" s="348"/>
      <c r="BE68" s="392"/>
      <c r="BF68" s="393"/>
      <c r="BG68" s="393"/>
      <c r="BH68" s="393"/>
      <c r="BI68" s="393"/>
      <c r="BJ68" s="394"/>
    </row>
    <row r="69" spans="1:62" ht="12.75" customHeight="1">
      <c r="A69" s="548"/>
      <c r="B69" s="51"/>
      <c r="C69" s="30"/>
      <c r="D69" s="47"/>
      <c r="E69" s="47"/>
      <c r="F69" s="48"/>
      <c r="G69" s="44"/>
      <c r="H69" s="34"/>
      <c r="I69" s="34"/>
      <c r="J69" s="34"/>
      <c r="K69" s="34"/>
      <c r="L69" s="34"/>
      <c r="M69" s="170"/>
      <c r="N69" s="165"/>
      <c r="O69" s="36"/>
      <c r="P69" s="36"/>
      <c r="Q69" s="36"/>
      <c r="R69" s="36"/>
      <c r="S69" s="36"/>
      <c r="T69" s="172"/>
      <c r="U69" s="165"/>
      <c r="V69" s="36"/>
      <c r="W69" s="36"/>
      <c r="X69" s="36"/>
      <c r="Y69" s="36"/>
      <c r="Z69" s="36"/>
      <c r="AA69" s="172"/>
      <c r="AB69" s="165"/>
      <c r="AC69" s="36"/>
      <c r="AD69" s="36"/>
      <c r="AE69" s="36"/>
      <c r="AF69" s="36"/>
      <c r="AG69" s="36"/>
      <c r="AH69" s="172"/>
      <c r="AI69" s="165"/>
      <c r="AJ69" s="36"/>
      <c r="AK69" s="36"/>
      <c r="AL69" s="36"/>
      <c r="AM69" s="36"/>
      <c r="AN69" s="36"/>
      <c r="AO69" s="172"/>
      <c r="AP69" s="165"/>
      <c r="AQ69" s="36"/>
      <c r="AR69" s="36"/>
      <c r="AS69" s="36"/>
      <c r="AT69" s="36"/>
      <c r="AU69" s="36"/>
      <c r="AV69" s="36"/>
      <c r="AW69" s="346">
        <f t="shared" si="10"/>
        <v>0</v>
      </c>
      <c r="AX69" s="345"/>
      <c r="AY69" s="343">
        <f t="shared" si="11"/>
        <v>0</v>
      </c>
      <c r="AZ69" s="343"/>
      <c r="BA69" s="344">
        <f t="shared" si="12"/>
        <v>0</v>
      </c>
      <c r="BB69" s="345"/>
      <c r="BC69" s="397">
        <f t="shared" si="13"/>
        <v>0</v>
      </c>
      <c r="BD69" s="348"/>
      <c r="BE69" s="392"/>
      <c r="BF69" s="393"/>
      <c r="BG69" s="393"/>
      <c r="BH69" s="393"/>
      <c r="BI69" s="393"/>
      <c r="BJ69" s="394"/>
    </row>
    <row r="70" spans="1:62" ht="12.75" customHeight="1">
      <c r="A70" s="548"/>
      <c r="B70" s="51"/>
      <c r="C70" s="30"/>
      <c r="D70" s="47"/>
      <c r="E70" s="47"/>
      <c r="F70" s="48"/>
      <c r="G70" s="44"/>
      <c r="H70" s="34"/>
      <c r="I70" s="34"/>
      <c r="J70" s="34"/>
      <c r="K70" s="34"/>
      <c r="L70" s="34"/>
      <c r="M70" s="170"/>
      <c r="N70" s="165"/>
      <c r="O70" s="36"/>
      <c r="P70" s="36"/>
      <c r="Q70" s="36"/>
      <c r="R70" s="36"/>
      <c r="S70" s="36"/>
      <c r="T70" s="172"/>
      <c r="U70" s="165"/>
      <c r="V70" s="36"/>
      <c r="W70" s="36"/>
      <c r="X70" s="36"/>
      <c r="Y70" s="36"/>
      <c r="Z70" s="36"/>
      <c r="AA70" s="172"/>
      <c r="AB70" s="165"/>
      <c r="AC70" s="36"/>
      <c r="AD70" s="36"/>
      <c r="AE70" s="36"/>
      <c r="AF70" s="36"/>
      <c r="AG70" s="36"/>
      <c r="AH70" s="172"/>
      <c r="AI70" s="165"/>
      <c r="AJ70" s="36"/>
      <c r="AK70" s="36"/>
      <c r="AL70" s="36"/>
      <c r="AM70" s="36"/>
      <c r="AN70" s="36"/>
      <c r="AO70" s="172"/>
      <c r="AP70" s="165"/>
      <c r="AQ70" s="36"/>
      <c r="AR70" s="36"/>
      <c r="AS70" s="36"/>
      <c r="AT70" s="36"/>
      <c r="AU70" s="36"/>
      <c r="AV70" s="36"/>
      <c r="AW70" s="346">
        <f t="shared" si="10"/>
        <v>0</v>
      </c>
      <c r="AX70" s="345"/>
      <c r="AY70" s="343">
        <f t="shared" si="11"/>
        <v>0</v>
      </c>
      <c r="AZ70" s="343"/>
      <c r="BA70" s="344">
        <f t="shared" si="12"/>
        <v>0</v>
      </c>
      <c r="BB70" s="345"/>
      <c r="BC70" s="397">
        <f t="shared" si="13"/>
        <v>0</v>
      </c>
      <c r="BD70" s="348"/>
      <c r="BE70" s="392"/>
      <c r="BF70" s="393"/>
      <c r="BG70" s="393"/>
      <c r="BH70" s="393"/>
      <c r="BI70" s="393"/>
      <c r="BJ70" s="394"/>
    </row>
    <row r="71" spans="1:62" ht="12.75" customHeight="1">
      <c r="A71" s="548"/>
      <c r="B71" s="51"/>
      <c r="C71" s="30"/>
      <c r="D71" s="47"/>
      <c r="E71" s="47"/>
      <c r="F71" s="48"/>
      <c r="G71" s="44"/>
      <c r="H71" s="34"/>
      <c r="I71" s="34"/>
      <c r="J71" s="34"/>
      <c r="K71" s="34"/>
      <c r="L71" s="34"/>
      <c r="M71" s="170"/>
      <c r="N71" s="165"/>
      <c r="O71" s="36"/>
      <c r="P71" s="36"/>
      <c r="Q71" s="36"/>
      <c r="R71" s="36"/>
      <c r="S71" s="36"/>
      <c r="T71" s="172"/>
      <c r="U71" s="165"/>
      <c r="V71" s="36"/>
      <c r="W71" s="36"/>
      <c r="X71" s="36"/>
      <c r="Y71" s="36"/>
      <c r="Z71" s="36"/>
      <c r="AA71" s="172"/>
      <c r="AB71" s="165"/>
      <c r="AC71" s="36"/>
      <c r="AD71" s="36"/>
      <c r="AE71" s="36"/>
      <c r="AF71" s="36"/>
      <c r="AG71" s="36"/>
      <c r="AH71" s="172"/>
      <c r="AI71" s="165"/>
      <c r="AJ71" s="36"/>
      <c r="AK71" s="36"/>
      <c r="AL71" s="36"/>
      <c r="AM71" s="36"/>
      <c r="AN71" s="36"/>
      <c r="AO71" s="172"/>
      <c r="AP71" s="165"/>
      <c r="AQ71" s="36"/>
      <c r="AR71" s="36"/>
      <c r="AS71" s="36"/>
      <c r="AT71" s="36"/>
      <c r="AU71" s="36"/>
      <c r="AV71" s="36"/>
      <c r="AW71" s="346">
        <f t="shared" si="10"/>
        <v>0</v>
      </c>
      <c r="AX71" s="345"/>
      <c r="AY71" s="343">
        <f t="shared" si="11"/>
        <v>0</v>
      </c>
      <c r="AZ71" s="343"/>
      <c r="BA71" s="344">
        <f t="shared" si="12"/>
        <v>0</v>
      </c>
      <c r="BB71" s="345"/>
      <c r="BC71" s="397">
        <f t="shared" si="13"/>
        <v>0</v>
      </c>
      <c r="BD71" s="348"/>
      <c r="BE71" s="392"/>
      <c r="BF71" s="393"/>
      <c r="BG71" s="393"/>
      <c r="BH71" s="393"/>
      <c r="BI71" s="393"/>
      <c r="BJ71" s="394"/>
    </row>
    <row r="72" spans="1:62" ht="12.75" customHeight="1">
      <c r="A72" s="548"/>
      <c r="B72" s="51"/>
      <c r="C72" s="30"/>
      <c r="D72" s="47"/>
      <c r="E72" s="47"/>
      <c r="F72" s="48"/>
      <c r="G72" s="44"/>
      <c r="H72" s="34"/>
      <c r="I72" s="34"/>
      <c r="J72" s="34"/>
      <c r="K72" s="34"/>
      <c r="L72" s="34"/>
      <c r="M72" s="170"/>
      <c r="N72" s="165"/>
      <c r="O72" s="36"/>
      <c r="P72" s="36"/>
      <c r="Q72" s="36"/>
      <c r="R72" s="36"/>
      <c r="S72" s="36"/>
      <c r="T72" s="172"/>
      <c r="U72" s="165"/>
      <c r="V72" s="36"/>
      <c r="W72" s="36"/>
      <c r="X72" s="36"/>
      <c r="Y72" s="36"/>
      <c r="Z72" s="36"/>
      <c r="AA72" s="172"/>
      <c r="AB72" s="165"/>
      <c r="AC72" s="36"/>
      <c r="AD72" s="36"/>
      <c r="AE72" s="36"/>
      <c r="AF72" s="36"/>
      <c r="AG72" s="36"/>
      <c r="AH72" s="172"/>
      <c r="AI72" s="165"/>
      <c r="AJ72" s="36"/>
      <c r="AK72" s="36"/>
      <c r="AL72" s="36"/>
      <c r="AM72" s="36"/>
      <c r="AN72" s="36"/>
      <c r="AO72" s="172"/>
      <c r="AP72" s="165"/>
      <c r="AQ72" s="36"/>
      <c r="AR72" s="36"/>
      <c r="AS72" s="36"/>
      <c r="AT72" s="36"/>
      <c r="AU72" s="36"/>
      <c r="AV72" s="36"/>
      <c r="AW72" s="346">
        <f t="shared" si="6"/>
        <v>0</v>
      </c>
      <c r="AX72" s="345"/>
      <c r="AY72" s="343">
        <f t="shared" si="7"/>
        <v>0</v>
      </c>
      <c r="AZ72" s="343"/>
      <c r="BA72" s="344">
        <f t="shared" si="8"/>
        <v>0</v>
      </c>
      <c r="BB72" s="345"/>
      <c r="BC72" s="397">
        <f t="shared" si="9"/>
        <v>0</v>
      </c>
      <c r="BD72" s="348"/>
      <c r="BE72" s="392"/>
      <c r="BF72" s="393"/>
      <c r="BG72" s="393"/>
      <c r="BH72" s="393"/>
      <c r="BI72" s="393"/>
      <c r="BJ72" s="394"/>
    </row>
    <row r="73" spans="1:62" ht="12.75" customHeight="1">
      <c r="A73" s="548"/>
      <c r="B73" s="51"/>
      <c r="C73" s="30"/>
      <c r="D73" s="47"/>
      <c r="E73" s="47"/>
      <c r="F73" s="48"/>
      <c r="G73" s="44"/>
      <c r="H73" s="34"/>
      <c r="I73" s="34"/>
      <c r="J73" s="34"/>
      <c r="K73" s="34"/>
      <c r="L73" s="34"/>
      <c r="M73" s="170"/>
      <c r="N73" s="165"/>
      <c r="O73" s="36"/>
      <c r="P73" s="36"/>
      <c r="Q73" s="36"/>
      <c r="R73" s="36"/>
      <c r="S73" s="36"/>
      <c r="T73" s="172"/>
      <c r="U73" s="165"/>
      <c r="V73" s="36"/>
      <c r="W73" s="36"/>
      <c r="X73" s="36"/>
      <c r="Y73" s="36"/>
      <c r="Z73" s="36"/>
      <c r="AA73" s="172"/>
      <c r="AB73" s="165"/>
      <c r="AC73" s="36"/>
      <c r="AD73" s="36"/>
      <c r="AE73" s="36"/>
      <c r="AF73" s="36"/>
      <c r="AG73" s="36"/>
      <c r="AH73" s="172"/>
      <c r="AI73" s="165"/>
      <c r="AJ73" s="36"/>
      <c r="AK73" s="36"/>
      <c r="AL73" s="36"/>
      <c r="AM73" s="36"/>
      <c r="AN73" s="36"/>
      <c r="AO73" s="172"/>
      <c r="AP73" s="165"/>
      <c r="AQ73" s="36"/>
      <c r="AR73" s="36"/>
      <c r="AS73" s="36"/>
      <c r="AT73" s="36"/>
      <c r="AU73" s="36"/>
      <c r="AV73" s="36"/>
      <c r="AW73" s="346">
        <f t="shared" si="6"/>
        <v>0</v>
      </c>
      <c r="AX73" s="345"/>
      <c r="AY73" s="343">
        <f t="shared" si="7"/>
        <v>0</v>
      </c>
      <c r="AZ73" s="343"/>
      <c r="BA73" s="344">
        <f t="shared" si="8"/>
        <v>0</v>
      </c>
      <c r="BB73" s="345"/>
      <c r="BC73" s="397">
        <f t="shared" si="9"/>
        <v>0</v>
      </c>
      <c r="BD73" s="348"/>
      <c r="BE73" s="392"/>
      <c r="BF73" s="393"/>
      <c r="BG73" s="393"/>
      <c r="BH73" s="393"/>
      <c r="BI73" s="393"/>
      <c r="BJ73" s="394"/>
    </row>
    <row r="74" spans="1:62" ht="12.75" customHeight="1">
      <c r="A74" s="548"/>
      <c r="B74" s="51"/>
      <c r="C74" s="30"/>
      <c r="D74" s="47"/>
      <c r="E74" s="47"/>
      <c r="F74" s="48"/>
      <c r="G74" s="44"/>
      <c r="H74" s="34"/>
      <c r="I74" s="34"/>
      <c r="J74" s="34"/>
      <c r="K74" s="34"/>
      <c r="L74" s="34"/>
      <c r="M74" s="170"/>
      <c r="N74" s="165"/>
      <c r="O74" s="36"/>
      <c r="P74" s="36"/>
      <c r="Q74" s="36"/>
      <c r="R74" s="36"/>
      <c r="S74" s="36"/>
      <c r="T74" s="172"/>
      <c r="U74" s="165"/>
      <c r="V74" s="36"/>
      <c r="W74" s="36"/>
      <c r="X74" s="36"/>
      <c r="Y74" s="36"/>
      <c r="Z74" s="36"/>
      <c r="AA74" s="172"/>
      <c r="AB74" s="165"/>
      <c r="AC74" s="36"/>
      <c r="AD74" s="36"/>
      <c r="AE74" s="36"/>
      <c r="AF74" s="36"/>
      <c r="AG74" s="36"/>
      <c r="AH74" s="172"/>
      <c r="AI74" s="165"/>
      <c r="AJ74" s="36"/>
      <c r="AK74" s="36"/>
      <c r="AL74" s="36"/>
      <c r="AM74" s="36"/>
      <c r="AN74" s="36"/>
      <c r="AO74" s="172"/>
      <c r="AP74" s="165"/>
      <c r="AQ74" s="36"/>
      <c r="AR74" s="36"/>
      <c r="AS74" s="36"/>
      <c r="AT74" s="36"/>
      <c r="AU74" s="36"/>
      <c r="AV74" s="36"/>
      <c r="AW74" s="346">
        <f t="shared" si="6"/>
        <v>0</v>
      </c>
      <c r="AX74" s="345"/>
      <c r="AY74" s="343">
        <f t="shared" si="7"/>
        <v>0</v>
      </c>
      <c r="AZ74" s="343"/>
      <c r="BA74" s="344">
        <f t="shared" si="8"/>
        <v>0</v>
      </c>
      <c r="BB74" s="345"/>
      <c r="BC74" s="397">
        <f t="shared" si="9"/>
        <v>0</v>
      </c>
      <c r="BD74" s="348"/>
      <c r="BE74" s="392"/>
      <c r="BF74" s="393"/>
      <c r="BG74" s="393"/>
      <c r="BH74" s="393"/>
      <c r="BI74" s="393"/>
      <c r="BJ74" s="394"/>
    </row>
    <row r="75" spans="1:62" ht="12.75" customHeight="1">
      <c r="A75" s="548"/>
      <c r="B75" s="51"/>
      <c r="C75" s="30"/>
      <c r="D75" s="47"/>
      <c r="E75" s="47"/>
      <c r="F75" s="48"/>
      <c r="G75" s="44"/>
      <c r="H75" s="34"/>
      <c r="I75" s="34"/>
      <c r="J75" s="34"/>
      <c r="K75" s="34"/>
      <c r="L75" s="34"/>
      <c r="M75" s="170"/>
      <c r="N75" s="165"/>
      <c r="O75" s="36"/>
      <c r="P75" s="36"/>
      <c r="Q75" s="36"/>
      <c r="R75" s="36"/>
      <c r="S75" s="36"/>
      <c r="T75" s="172"/>
      <c r="U75" s="165"/>
      <c r="V75" s="36"/>
      <c r="W75" s="36"/>
      <c r="X75" s="36"/>
      <c r="Y75" s="36"/>
      <c r="Z75" s="36"/>
      <c r="AA75" s="172"/>
      <c r="AB75" s="165"/>
      <c r="AC75" s="36"/>
      <c r="AD75" s="36"/>
      <c r="AE75" s="36"/>
      <c r="AF75" s="36"/>
      <c r="AG75" s="36"/>
      <c r="AH75" s="172"/>
      <c r="AI75" s="165"/>
      <c r="AJ75" s="36"/>
      <c r="AK75" s="36"/>
      <c r="AL75" s="36"/>
      <c r="AM75" s="36"/>
      <c r="AN75" s="36"/>
      <c r="AO75" s="172"/>
      <c r="AP75" s="165"/>
      <c r="AQ75" s="36"/>
      <c r="AR75" s="36"/>
      <c r="AS75" s="36"/>
      <c r="AT75" s="36"/>
      <c r="AU75" s="36"/>
      <c r="AV75" s="36"/>
      <c r="AW75" s="346">
        <f t="shared" si="6"/>
        <v>0</v>
      </c>
      <c r="AX75" s="345"/>
      <c r="AY75" s="343">
        <f t="shared" si="7"/>
        <v>0</v>
      </c>
      <c r="AZ75" s="343"/>
      <c r="BA75" s="344">
        <f t="shared" si="8"/>
        <v>0</v>
      </c>
      <c r="BB75" s="345"/>
      <c r="BC75" s="397">
        <f t="shared" si="9"/>
        <v>0</v>
      </c>
      <c r="BD75" s="348"/>
      <c r="BE75" s="392"/>
      <c r="BF75" s="393"/>
      <c r="BG75" s="393"/>
      <c r="BH75" s="393"/>
      <c r="BI75" s="393"/>
      <c r="BJ75" s="394"/>
    </row>
    <row r="76" spans="1:62" ht="12.75" customHeight="1">
      <c r="A76" s="548"/>
      <c r="B76" s="51"/>
      <c r="C76" s="30"/>
      <c r="D76" s="47"/>
      <c r="E76" s="47"/>
      <c r="F76" s="48"/>
      <c r="G76" s="44"/>
      <c r="H76" s="34"/>
      <c r="I76" s="34"/>
      <c r="J76" s="34"/>
      <c r="K76" s="34"/>
      <c r="L76" s="34"/>
      <c r="M76" s="170"/>
      <c r="N76" s="165"/>
      <c r="O76" s="36"/>
      <c r="P76" s="36"/>
      <c r="Q76" s="36"/>
      <c r="R76" s="36"/>
      <c r="S76" s="36"/>
      <c r="T76" s="172"/>
      <c r="U76" s="165"/>
      <c r="V76" s="36"/>
      <c r="W76" s="36"/>
      <c r="X76" s="36"/>
      <c r="Y76" s="36"/>
      <c r="Z76" s="36"/>
      <c r="AA76" s="172"/>
      <c r="AB76" s="165"/>
      <c r="AC76" s="36"/>
      <c r="AD76" s="36"/>
      <c r="AE76" s="36"/>
      <c r="AF76" s="36"/>
      <c r="AG76" s="36"/>
      <c r="AH76" s="172"/>
      <c r="AI76" s="165"/>
      <c r="AJ76" s="36"/>
      <c r="AK76" s="36"/>
      <c r="AL76" s="36"/>
      <c r="AM76" s="36"/>
      <c r="AN76" s="36"/>
      <c r="AO76" s="172"/>
      <c r="AP76" s="165"/>
      <c r="AQ76" s="36"/>
      <c r="AR76" s="36"/>
      <c r="AS76" s="36"/>
      <c r="AT76" s="36"/>
      <c r="AU76" s="36"/>
      <c r="AV76" s="36"/>
      <c r="AW76" s="346">
        <f t="shared" si="6"/>
        <v>0</v>
      </c>
      <c r="AX76" s="345"/>
      <c r="AY76" s="343">
        <f t="shared" si="7"/>
        <v>0</v>
      </c>
      <c r="AZ76" s="343"/>
      <c r="BA76" s="344">
        <f t="shared" si="8"/>
        <v>0</v>
      </c>
      <c r="BB76" s="345"/>
      <c r="BC76" s="397">
        <f t="shared" si="9"/>
        <v>0</v>
      </c>
      <c r="BD76" s="348"/>
      <c r="BE76" s="392"/>
      <c r="BF76" s="393"/>
      <c r="BG76" s="393"/>
      <c r="BH76" s="393"/>
      <c r="BI76" s="393"/>
      <c r="BJ76" s="394"/>
    </row>
    <row r="77" spans="1:62" ht="12.75" customHeight="1">
      <c r="A77" s="548"/>
      <c r="B77" s="51"/>
      <c r="C77" s="30"/>
      <c r="D77" s="49"/>
      <c r="E77" s="47"/>
      <c r="F77" s="48"/>
      <c r="G77" s="44"/>
      <c r="H77" s="34"/>
      <c r="I77" s="34"/>
      <c r="J77" s="34"/>
      <c r="K77" s="34"/>
      <c r="L77" s="34"/>
      <c r="M77" s="170"/>
      <c r="N77" s="165"/>
      <c r="O77" s="36"/>
      <c r="P77" s="36"/>
      <c r="Q77" s="36"/>
      <c r="R77" s="36"/>
      <c r="S77" s="36"/>
      <c r="T77" s="172"/>
      <c r="U77" s="165"/>
      <c r="V77" s="36"/>
      <c r="W77" s="36"/>
      <c r="X77" s="36"/>
      <c r="Y77" s="36"/>
      <c r="Z77" s="36"/>
      <c r="AA77" s="172"/>
      <c r="AB77" s="165"/>
      <c r="AC77" s="36"/>
      <c r="AD77" s="36"/>
      <c r="AE77" s="36"/>
      <c r="AF77" s="36"/>
      <c r="AG77" s="36"/>
      <c r="AH77" s="172"/>
      <c r="AI77" s="165"/>
      <c r="AJ77" s="36"/>
      <c r="AK77" s="36"/>
      <c r="AL77" s="36"/>
      <c r="AM77" s="36"/>
      <c r="AN77" s="36"/>
      <c r="AO77" s="172"/>
      <c r="AP77" s="165"/>
      <c r="AQ77" s="36"/>
      <c r="AR77" s="36"/>
      <c r="AS77" s="36"/>
      <c r="AT77" s="36"/>
      <c r="AU77" s="36"/>
      <c r="AV77" s="36"/>
      <c r="AW77" s="346">
        <f t="shared" si="6"/>
        <v>0</v>
      </c>
      <c r="AX77" s="345"/>
      <c r="AY77" s="343">
        <f t="shared" si="7"/>
        <v>0</v>
      </c>
      <c r="AZ77" s="343"/>
      <c r="BA77" s="344">
        <f t="shared" si="8"/>
        <v>0</v>
      </c>
      <c r="BB77" s="345"/>
      <c r="BC77" s="397">
        <f t="shared" si="9"/>
        <v>0</v>
      </c>
      <c r="BD77" s="348"/>
      <c r="BE77" s="392"/>
      <c r="BF77" s="393"/>
      <c r="BG77" s="393"/>
      <c r="BH77" s="393"/>
      <c r="BI77" s="393"/>
      <c r="BJ77" s="394"/>
    </row>
    <row r="78" spans="1:62" ht="12.75" customHeight="1" thickBot="1">
      <c r="A78" s="549"/>
      <c r="B78" s="51"/>
      <c r="C78" s="30"/>
      <c r="D78" s="50"/>
      <c r="E78" s="47"/>
      <c r="F78" s="56"/>
      <c r="G78" s="44"/>
      <c r="H78" s="34"/>
      <c r="I78" s="34"/>
      <c r="J78" s="34"/>
      <c r="K78" s="34"/>
      <c r="L78" s="34"/>
      <c r="M78" s="171"/>
      <c r="N78" s="166"/>
      <c r="O78" s="37"/>
      <c r="P78" s="37"/>
      <c r="Q78" s="37"/>
      <c r="R78" s="37"/>
      <c r="S78" s="37"/>
      <c r="T78" s="173"/>
      <c r="U78" s="166"/>
      <c r="V78" s="37"/>
      <c r="W78" s="37"/>
      <c r="X78" s="37"/>
      <c r="Y78" s="37"/>
      <c r="Z78" s="37"/>
      <c r="AA78" s="173"/>
      <c r="AB78" s="166"/>
      <c r="AC78" s="37"/>
      <c r="AD78" s="37"/>
      <c r="AE78" s="37"/>
      <c r="AF78" s="37"/>
      <c r="AG78" s="37"/>
      <c r="AH78" s="173"/>
      <c r="AI78" s="166"/>
      <c r="AJ78" s="37"/>
      <c r="AK78" s="37"/>
      <c r="AL78" s="37"/>
      <c r="AM78" s="37"/>
      <c r="AN78" s="37"/>
      <c r="AO78" s="173"/>
      <c r="AP78" s="166"/>
      <c r="AQ78" s="37"/>
      <c r="AR78" s="37"/>
      <c r="AS78" s="37"/>
      <c r="AT78" s="37"/>
      <c r="AU78" s="37"/>
      <c r="AV78" s="37"/>
      <c r="AW78" s="346">
        <f t="shared" si="6"/>
        <v>0</v>
      </c>
      <c r="AX78" s="345"/>
      <c r="AY78" s="551">
        <f t="shared" si="7"/>
        <v>0</v>
      </c>
      <c r="AZ78" s="551"/>
      <c r="BA78" s="344">
        <f t="shared" si="8"/>
        <v>0</v>
      </c>
      <c r="BB78" s="345"/>
      <c r="BC78" s="399">
        <f t="shared" si="9"/>
        <v>0</v>
      </c>
      <c r="BD78" s="434"/>
      <c r="BE78" s="392"/>
      <c r="BF78" s="393"/>
      <c r="BG78" s="393"/>
      <c r="BH78" s="393"/>
      <c r="BI78" s="393"/>
      <c r="BJ78" s="394"/>
    </row>
    <row r="79" spans="1:62" ht="12.75" customHeight="1" thickTop="1" thickBot="1">
      <c r="A79" s="323" t="s">
        <v>125</v>
      </c>
      <c r="B79" s="324"/>
      <c r="C79" s="325"/>
      <c r="D79" s="41"/>
      <c r="E79" s="260">
        <f>COUNT(E31:E78)</f>
        <v>0</v>
      </c>
      <c r="F79" s="87"/>
      <c r="G79" s="261">
        <f>SUM(G31:G78)</f>
        <v>0</v>
      </c>
      <c r="H79" s="261">
        <f t="shared" ref="H79:AV79" si="14">SUM(H31:H78)</f>
        <v>0</v>
      </c>
      <c r="I79" s="261">
        <f t="shared" si="14"/>
        <v>0</v>
      </c>
      <c r="J79" s="261">
        <f t="shared" si="14"/>
        <v>0</v>
      </c>
      <c r="K79" s="261">
        <f t="shared" si="14"/>
        <v>0</v>
      </c>
      <c r="L79" s="261">
        <f t="shared" si="14"/>
        <v>0</v>
      </c>
      <c r="M79" s="261">
        <f t="shared" si="14"/>
        <v>0</v>
      </c>
      <c r="N79" s="261">
        <f t="shared" si="14"/>
        <v>0</v>
      </c>
      <c r="O79" s="261">
        <f t="shared" si="14"/>
        <v>0</v>
      </c>
      <c r="P79" s="261">
        <f t="shared" si="14"/>
        <v>0</v>
      </c>
      <c r="Q79" s="261">
        <f t="shared" si="14"/>
        <v>0</v>
      </c>
      <c r="R79" s="261">
        <f t="shared" si="14"/>
        <v>0</v>
      </c>
      <c r="S79" s="261">
        <f t="shared" si="14"/>
        <v>0</v>
      </c>
      <c r="T79" s="261">
        <f t="shared" si="14"/>
        <v>0</v>
      </c>
      <c r="U79" s="261">
        <f t="shared" si="14"/>
        <v>0</v>
      </c>
      <c r="V79" s="261">
        <f t="shared" si="14"/>
        <v>0</v>
      </c>
      <c r="W79" s="261">
        <f t="shared" si="14"/>
        <v>0</v>
      </c>
      <c r="X79" s="261">
        <f t="shared" si="14"/>
        <v>0</v>
      </c>
      <c r="Y79" s="261">
        <f t="shared" si="14"/>
        <v>0</v>
      </c>
      <c r="Z79" s="261">
        <f t="shared" si="14"/>
        <v>0</v>
      </c>
      <c r="AA79" s="261">
        <f t="shared" si="14"/>
        <v>0</v>
      </c>
      <c r="AB79" s="261">
        <f t="shared" si="14"/>
        <v>0</v>
      </c>
      <c r="AC79" s="261">
        <f t="shared" si="14"/>
        <v>0</v>
      </c>
      <c r="AD79" s="261">
        <f t="shared" si="14"/>
        <v>0</v>
      </c>
      <c r="AE79" s="261">
        <f t="shared" si="14"/>
        <v>0</v>
      </c>
      <c r="AF79" s="261">
        <f t="shared" si="14"/>
        <v>0</v>
      </c>
      <c r="AG79" s="261">
        <f t="shared" si="14"/>
        <v>0</v>
      </c>
      <c r="AH79" s="261">
        <f t="shared" si="14"/>
        <v>0</v>
      </c>
      <c r="AI79" s="261">
        <f t="shared" si="14"/>
        <v>0</v>
      </c>
      <c r="AJ79" s="261">
        <f t="shared" si="14"/>
        <v>0</v>
      </c>
      <c r="AK79" s="261">
        <f t="shared" si="14"/>
        <v>0</v>
      </c>
      <c r="AL79" s="261">
        <f t="shared" si="14"/>
        <v>0</v>
      </c>
      <c r="AM79" s="261">
        <f t="shared" si="14"/>
        <v>0</v>
      </c>
      <c r="AN79" s="261">
        <f t="shared" si="14"/>
        <v>0</v>
      </c>
      <c r="AO79" s="261">
        <f t="shared" si="14"/>
        <v>0</v>
      </c>
      <c r="AP79" s="261">
        <f t="shared" si="14"/>
        <v>0</v>
      </c>
      <c r="AQ79" s="261">
        <f t="shared" si="14"/>
        <v>0</v>
      </c>
      <c r="AR79" s="261">
        <f t="shared" si="14"/>
        <v>0</v>
      </c>
      <c r="AS79" s="261">
        <f t="shared" si="14"/>
        <v>0</v>
      </c>
      <c r="AT79" s="261">
        <f t="shared" si="14"/>
        <v>0</v>
      </c>
      <c r="AU79" s="261">
        <f t="shared" si="14"/>
        <v>0</v>
      </c>
      <c r="AV79" s="279">
        <f t="shared" si="14"/>
        <v>0</v>
      </c>
      <c r="AW79" s="328"/>
      <c r="AX79" s="329"/>
      <c r="AY79" s="329"/>
      <c r="AZ79" s="329"/>
      <c r="BA79" s="329"/>
      <c r="BB79" s="329"/>
      <c r="BC79" s="329"/>
      <c r="BD79" s="329"/>
      <c r="BE79" s="340"/>
      <c r="BF79" s="340"/>
      <c r="BG79" s="340"/>
      <c r="BH79" s="340"/>
      <c r="BI79" s="340"/>
      <c r="BJ79" s="468"/>
    </row>
    <row r="80" spans="1:62" s="311" customFormat="1" ht="12.75" thickTop="1">
      <c r="D80" s="312"/>
      <c r="G80" s="311" t="str">
        <f>IF(G12=1,SUM(G31:G78),"")</f>
        <v/>
      </c>
      <c r="H80" s="311" t="str">
        <f t="shared" ref="H80:AV80" si="15">IF(H12=1,SUM(H31:H78),"")</f>
        <v/>
      </c>
      <c r="I80" s="311" t="str">
        <f t="shared" si="15"/>
        <v/>
      </c>
      <c r="J80" s="311" t="str">
        <f t="shared" si="15"/>
        <v/>
      </c>
      <c r="K80" s="311" t="str">
        <f t="shared" si="15"/>
        <v/>
      </c>
      <c r="L80" s="311" t="str">
        <f t="shared" si="15"/>
        <v/>
      </c>
      <c r="M80" s="311" t="str">
        <f t="shared" si="15"/>
        <v/>
      </c>
      <c r="N80" s="311" t="str">
        <f t="shared" si="15"/>
        <v/>
      </c>
      <c r="O80" s="311" t="str">
        <f t="shared" si="15"/>
        <v/>
      </c>
      <c r="P80" s="311" t="str">
        <f t="shared" si="15"/>
        <v/>
      </c>
      <c r="Q80" s="311" t="str">
        <f t="shared" si="15"/>
        <v/>
      </c>
      <c r="R80" s="311" t="str">
        <f t="shared" si="15"/>
        <v/>
      </c>
      <c r="S80" s="311" t="str">
        <f t="shared" si="15"/>
        <v/>
      </c>
      <c r="T80" s="311" t="str">
        <f t="shared" si="15"/>
        <v/>
      </c>
      <c r="U80" s="311" t="str">
        <f t="shared" si="15"/>
        <v/>
      </c>
      <c r="V80" s="311" t="str">
        <f t="shared" si="15"/>
        <v/>
      </c>
      <c r="W80" s="311" t="str">
        <f t="shared" si="15"/>
        <v/>
      </c>
      <c r="X80" s="311" t="str">
        <f t="shared" si="15"/>
        <v/>
      </c>
      <c r="Y80" s="311" t="str">
        <f t="shared" si="15"/>
        <v/>
      </c>
      <c r="Z80" s="311" t="str">
        <f t="shared" si="15"/>
        <v/>
      </c>
      <c r="AA80" s="311" t="str">
        <f t="shared" si="15"/>
        <v/>
      </c>
      <c r="AB80" s="311" t="str">
        <f t="shared" si="15"/>
        <v/>
      </c>
      <c r="AC80" s="311" t="str">
        <f t="shared" si="15"/>
        <v/>
      </c>
      <c r="AD80" s="311" t="str">
        <f t="shared" si="15"/>
        <v/>
      </c>
      <c r="AE80" s="311" t="str">
        <f t="shared" si="15"/>
        <v/>
      </c>
      <c r="AF80" s="311" t="str">
        <f t="shared" si="15"/>
        <v/>
      </c>
      <c r="AG80" s="311" t="str">
        <f t="shared" si="15"/>
        <v/>
      </c>
      <c r="AH80" s="311" t="str">
        <f t="shared" si="15"/>
        <v/>
      </c>
      <c r="AI80" s="311" t="str">
        <f t="shared" si="15"/>
        <v/>
      </c>
      <c r="AJ80" s="311" t="str">
        <f t="shared" si="15"/>
        <v/>
      </c>
      <c r="AK80" s="311" t="str">
        <f t="shared" si="15"/>
        <v/>
      </c>
      <c r="AL80" s="311" t="str">
        <f t="shared" si="15"/>
        <v/>
      </c>
      <c r="AM80" s="311" t="str">
        <f t="shared" si="15"/>
        <v/>
      </c>
      <c r="AN80" s="311" t="str">
        <f t="shared" si="15"/>
        <v/>
      </c>
      <c r="AO80" s="311" t="str">
        <f t="shared" si="15"/>
        <v/>
      </c>
      <c r="AP80" s="311" t="str">
        <f t="shared" si="15"/>
        <v/>
      </c>
      <c r="AQ80" s="311" t="str">
        <f t="shared" si="15"/>
        <v/>
      </c>
      <c r="AR80" s="311" t="str">
        <f t="shared" si="15"/>
        <v/>
      </c>
      <c r="AS80" s="311" t="str">
        <f t="shared" si="15"/>
        <v/>
      </c>
      <c r="AT80" s="311" t="str">
        <f t="shared" si="15"/>
        <v/>
      </c>
      <c r="AU80" s="311" t="str">
        <f t="shared" si="15"/>
        <v/>
      </c>
      <c r="AV80" s="311" t="str">
        <f t="shared" si="15"/>
        <v/>
      </c>
      <c r="AW80" s="312"/>
      <c r="AX80" s="312"/>
      <c r="AY80" s="312"/>
      <c r="AZ80" s="312"/>
    </row>
    <row r="81" spans="3:52" s="314" customFormat="1">
      <c r="C81" s="313"/>
      <c r="F81" s="314" t="str">
        <f>IF(AND(F80&lt;3,F80&gt;0),1,"")</f>
        <v/>
      </c>
      <c r="G81" s="314" t="str">
        <f t="shared" ref="G81:AU81" si="16">IF(AND(G80&lt;3,G80&gt;0),1,"")</f>
        <v/>
      </c>
      <c r="H81" s="314" t="str">
        <f t="shared" si="16"/>
        <v/>
      </c>
      <c r="I81" s="314" t="str">
        <f t="shared" si="16"/>
        <v/>
      </c>
      <c r="J81" s="314" t="str">
        <f t="shared" si="16"/>
        <v/>
      </c>
      <c r="K81" s="314" t="str">
        <f t="shared" si="16"/>
        <v/>
      </c>
      <c r="L81" s="314" t="str">
        <f t="shared" si="16"/>
        <v/>
      </c>
      <c r="M81" s="314" t="str">
        <f t="shared" si="16"/>
        <v/>
      </c>
      <c r="N81" s="314" t="str">
        <f t="shared" si="16"/>
        <v/>
      </c>
      <c r="O81" s="314" t="str">
        <f t="shared" si="16"/>
        <v/>
      </c>
      <c r="P81" s="314" t="str">
        <f t="shared" si="16"/>
        <v/>
      </c>
      <c r="Q81" s="314" t="str">
        <f t="shared" si="16"/>
        <v/>
      </c>
      <c r="R81" s="314" t="str">
        <f t="shared" si="16"/>
        <v/>
      </c>
      <c r="S81" s="314" t="str">
        <f t="shared" si="16"/>
        <v/>
      </c>
      <c r="T81" s="314" t="str">
        <f t="shared" si="16"/>
        <v/>
      </c>
      <c r="U81" s="314" t="str">
        <f t="shared" si="16"/>
        <v/>
      </c>
      <c r="V81" s="314" t="str">
        <f t="shared" si="16"/>
        <v/>
      </c>
      <c r="W81" s="314" t="str">
        <f t="shared" si="16"/>
        <v/>
      </c>
      <c r="X81" s="314" t="str">
        <f t="shared" si="16"/>
        <v/>
      </c>
      <c r="Y81" s="314" t="str">
        <f t="shared" si="16"/>
        <v/>
      </c>
      <c r="Z81" s="314" t="str">
        <f t="shared" si="16"/>
        <v/>
      </c>
      <c r="AA81" s="314" t="str">
        <f t="shared" si="16"/>
        <v/>
      </c>
      <c r="AB81" s="314" t="str">
        <f t="shared" si="16"/>
        <v/>
      </c>
      <c r="AC81" s="314" t="str">
        <f t="shared" si="16"/>
        <v/>
      </c>
      <c r="AD81" s="314" t="str">
        <f t="shared" si="16"/>
        <v/>
      </c>
      <c r="AE81" s="314" t="str">
        <f t="shared" si="16"/>
        <v/>
      </c>
      <c r="AF81" s="314" t="str">
        <f t="shared" si="16"/>
        <v/>
      </c>
      <c r="AG81" s="314" t="str">
        <f t="shared" si="16"/>
        <v/>
      </c>
      <c r="AH81" s="314" t="str">
        <f t="shared" si="16"/>
        <v/>
      </c>
      <c r="AI81" s="314" t="str">
        <f t="shared" si="16"/>
        <v/>
      </c>
      <c r="AJ81" s="314" t="str">
        <f t="shared" si="16"/>
        <v/>
      </c>
      <c r="AK81" s="314" t="str">
        <f t="shared" si="16"/>
        <v/>
      </c>
      <c r="AL81" s="314" t="str">
        <f t="shared" si="16"/>
        <v/>
      </c>
      <c r="AM81" s="314" t="str">
        <f t="shared" si="16"/>
        <v/>
      </c>
      <c r="AN81" s="314" t="str">
        <f t="shared" si="16"/>
        <v/>
      </c>
      <c r="AO81" s="314" t="str">
        <f t="shared" si="16"/>
        <v/>
      </c>
      <c r="AP81" s="314" t="str">
        <f t="shared" si="16"/>
        <v/>
      </c>
      <c r="AQ81" s="314" t="str">
        <f t="shared" si="16"/>
        <v/>
      </c>
      <c r="AR81" s="314" t="str">
        <f t="shared" si="16"/>
        <v/>
      </c>
      <c r="AS81" s="314" t="str">
        <f t="shared" si="16"/>
        <v/>
      </c>
      <c r="AT81" s="314" t="str">
        <f t="shared" si="16"/>
        <v/>
      </c>
      <c r="AU81" s="314" t="str">
        <f t="shared" si="16"/>
        <v/>
      </c>
      <c r="AW81" s="313" t="s">
        <v>161</v>
      </c>
      <c r="AX81" s="313" t="s">
        <v>162</v>
      </c>
      <c r="AY81" s="313" t="s">
        <v>163</v>
      </c>
      <c r="AZ81" s="314" t="s">
        <v>164</v>
      </c>
    </row>
    <row r="82" spans="3:52" s="314" customFormat="1">
      <c r="C82" s="313"/>
      <c r="G82" s="314" t="e">
        <f t="shared" ref="G82:AV82" si="17">SUM(G31:G78)/SUM(G17:G29)</f>
        <v>#DIV/0!</v>
      </c>
      <c r="H82" s="314" t="e">
        <f t="shared" si="17"/>
        <v>#DIV/0!</v>
      </c>
      <c r="I82" s="314" t="e">
        <f t="shared" si="17"/>
        <v>#DIV/0!</v>
      </c>
      <c r="J82" s="314" t="e">
        <f t="shared" si="17"/>
        <v>#DIV/0!</v>
      </c>
      <c r="K82" s="314" t="e">
        <f t="shared" si="17"/>
        <v>#DIV/0!</v>
      </c>
      <c r="L82" s="314" t="e">
        <f t="shared" si="17"/>
        <v>#DIV/0!</v>
      </c>
      <c r="M82" s="314" t="e">
        <f t="shared" si="17"/>
        <v>#DIV/0!</v>
      </c>
      <c r="N82" s="314" t="e">
        <f t="shared" si="17"/>
        <v>#DIV/0!</v>
      </c>
      <c r="O82" s="314" t="e">
        <f t="shared" si="17"/>
        <v>#DIV/0!</v>
      </c>
      <c r="P82" s="314" t="e">
        <f t="shared" si="17"/>
        <v>#DIV/0!</v>
      </c>
      <c r="Q82" s="314" t="e">
        <f t="shared" si="17"/>
        <v>#DIV/0!</v>
      </c>
      <c r="R82" s="314" t="e">
        <f t="shared" si="17"/>
        <v>#DIV/0!</v>
      </c>
      <c r="S82" s="314" t="e">
        <f t="shared" si="17"/>
        <v>#DIV/0!</v>
      </c>
      <c r="T82" s="314" t="e">
        <f t="shared" si="17"/>
        <v>#DIV/0!</v>
      </c>
      <c r="U82" s="314" t="e">
        <f t="shared" si="17"/>
        <v>#DIV/0!</v>
      </c>
      <c r="V82" s="314" t="e">
        <f t="shared" si="17"/>
        <v>#DIV/0!</v>
      </c>
      <c r="W82" s="314" t="e">
        <f t="shared" si="17"/>
        <v>#DIV/0!</v>
      </c>
      <c r="X82" s="314" t="e">
        <f t="shared" si="17"/>
        <v>#DIV/0!</v>
      </c>
      <c r="Y82" s="314" t="e">
        <f t="shared" si="17"/>
        <v>#DIV/0!</v>
      </c>
      <c r="Z82" s="314" t="e">
        <f t="shared" si="17"/>
        <v>#DIV/0!</v>
      </c>
      <c r="AA82" s="314" t="e">
        <f t="shared" si="17"/>
        <v>#DIV/0!</v>
      </c>
      <c r="AB82" s="314" t="e">
        <f t="shared" si="17"/>
        <v>#DIV/0!</v>
      </c>
      <c r="AC82" s="314" t="e">
        <f t="shared" si="17"/>
        <v>#DIV/0!</v>
      </c>
      <c r="AD82" s="314" t="e">
        <f t="shared" si="17"/>
        <v>#DIV/0!</v>
      </c>
      <c r="AE82" s="314" t="e">
        <f t="shared" si="17"/>
        <v>#DIV/0!</v>
      </c>
      <c r="AF82" s="314" t="e">
        <f t="shared" si="17"/>
        <v>#DIV/0!</v>
      </c>
      <c r="AG82" s="314" t="e">
        <f t="shared" si="17"/>
        <v>#DIV/0!</v>
      </c>
      <c r="AH82" s="314" t="e">
        <f t="shared" si="17"/>
        <v>#DIV/0!</v>
      </c>
      <c r="AI82" s="314" t="e">
        <f t="shared" si="17"/>
        <v>#DIV/0!</v>
      </c>
      <c r="AJ82" s="314" t="e">
        <f t="shared" si="17"/>
        <v>#DIV/0!</v>
      </c>
      <c r="AK82" s="314" t="e">
        <f t="shared" si="17"/>
        <v>#DIV/0!</v>
      </c>
      <c r="AL82" s="314" t="e">
        <f t="shared" si="17"/>
        <v>#DIV/0!</v>
      </c>
      <c r="AM82" s="314" t="e">
        <f t="shared" si="17"/>
        <v>#DIV/0!</v>
      </c>
      <c r="AN82" s="314" t="e">
        <f t="shared" si="17"/>
        <v>#DIV/0!</v>
      </c>
      <c r="AO82" s="314" t="e">
        <f t="shared" si="17"/>
        <v>#DIV/0!</v>
      </c>
      <c r="AP82" s="314" t="e">
        <f t="shared" si="17"/>
        <v>#DIV/0!</v>
      </c>
      <c r="AQ82" s="314" t="e">
        <f t="shared" si="17"/>
        <v>#DIV/0!</v>
      </c>
      <c r="AR82" s="314" t="e">
        <f t="shared" si="17"/>
        <v>#DIV/0!</v>
      </c>
      <c r="AS82" s="314" t="e">
        <f t="shared" si="17"/>
        <v>#DIV/0!</v>
      </c>
      <c r="AT82" s="314" t="e">
        <f t="shared" si="17"/>
        <v>#DIV/0!</v>
      </c>
      <c r="AU82" s="314" t="e">
        <f t="shared" si="17"/>
        <v>#DIV/0!</v>
      </c>
      <c r="AV82" s="314" t="e">
        <f t="shared" si="17"/>
        <v>#DIV/0!</v>
      </c>
      <c r="AW82" s="313">
        <f>COUNTIF($G$82:$AV$82,"&gt;12")</f>
        <v>0</v>
      </c>
      <c r="AX82" s="313">
        <f>COUNTIF($G$82:$AV$82,"&gt;16")</f>
        <v>0</v>
      </c>
      <c r="AY82" s="313">
        <f>COUNTIF($G$82:$AV$82,"&gt;24")</f>
        <v>0</v>
      </c>
      <c r="AZ82" s="314">
        <f>COUNTIF(G86:AV86,"&gt;1")</f>
        <v>0</v>
      </c>
    </row>
    <row r="83" spans="3:52" s="314" customFormat="1">
      <c r="D83" s="313"/>
      <c r="G83" s="314">
        <f>COUNT(G12)</f>
        <v>0</v>
      </c>
      <c r="H83" s="314">
        <f t="shared" ref="H83:AV83" si="18">COUNT(H12)</f>
        <v>0</v>
      </c>
      <c r="I83" s="314">
        <f t="shared" si="18"/>
        <v>0</v>
      </c>
      <c r="J83" s="314">
        <f t="shared" si="18"/>
        <v>0</v>
      </c>
      <c r="K83" s="314">
        <f t="shared" si="18"/>
        <v>0</v>
      </c>
      <c r="L83" s="314">
        <f t="shared" si="18"/>
        <v>0</v>
      </c>
      <c r="M83" s="314">
        <f t="shared" si="18"/>
        <v>0</v>
      </c>
      <c r="N83" s="314">
        <f t="shared" si="18"/>
        <v>0</v>
      </c>
      <c r="O83" s="314">
        <f t="shared" si="18"/>
        <v>0</v>
      </c>
      <c r="P83" s="314">
        <f t="shared" si="18"/>
        <v>0</v>
      </c>
      <c r="Q83" s="314">
        <f t="shared" si="18"/>
        <v>0</v>
      </c>
      <c r="R83" s="314">
        <f t="shared" si="18"/>
        <v>0</v>
      </c>
      <c r="S83" s="314">
        <f t="shared" si="18"/>
        <v>0</v>
      </c>
      <c r="T83" s="314">
        <f t="shared" si="18"/>
        <v>0</v>
      </c>
      <c r="U83" s="314">
        <f t="shared" si="18"/>
        <v>0</v>
      </c>
      <c r="V83" s="314">
        <f t="shared" si="18"/>
        <v>0</v>
      </c>
      <c r="W83" s="314">
        <f t="shared" si="18"/>
        <v>0</v>
      </c>
      <c r="X83" s="314">
        <f t="shared" si="18"/>
        <v>0</v>
      </c>
      <c r="Y83" s="314">
        <f t="shared" si="18"/>
        <v>0</v>
      </c>
      <c r="Z83" s="314">
        <f t="shared" si="18"/>
        <v>0</v>
      </c>
      <c r="AA83" s="314">
        <f t="shared" si="18"/>
        <v>0</v>
      </c>
      <c r="AB83" s="314">
        <f t="shared" si="18"/>
        <v>0</v>
      </c>
      <c r="AC83" s="314">
        <f t="shared" si="18"/>
        <v>0</v>
      </c>
      <c r="AD83" s="314">
        <f t="shared" si="18"/>
        <v>0</v>
      </c>
      <c r="AE83" s="314">
        <f t="shared" si="18"/>
        <v>0</v>
      </c>
      <c r="AF83" s="314">
        <f t="shared" si="18"/>
        <v>0</v>
      </c>
      <c r="AG83" s="314">
        <f t="shared" si="18"/>
        <v>0</v>
      </c>
      <c r="AH83" s="314">
        <f t="shared" si="18"/>
        <v>0</v>
      </c>
      <c r="AI83" s="314">
        <f t="shared" si="18"/>
        <v>0</v>
      </c>
      <c r="AJ83" s="314">
        <f t="shared" si="18"/>
        <v>0</v>
      </c>
      <c r="AK83" s="314">
        <f t="shared" si="18"/>
        <v>0</v>
      </c>
      <c r="AL83" s="314">
        <f t="shared" si="18"/>
        <v>0</v>
      </c>
      <c r="AM83" s="314">
        <f t="shared" si="18"/>
        <v>0</v>
      </c>
      <c r="AN83" s="314">
        <f t="shared" si="18"/>
        <v>0</v>
      </c>
      <c r="AO83" s="314">
        <f t="shared" si="18"/>
        <v>0</v>
      </c>
      <c r="AP83" s="314">
        <f t="shared" si="18"/>
        <v>0</v>
      </c>
      <c r="AQ83" s="314">
        <f t="shared" si="18"/>
        <v>0</v>
      </c>
      <c r="AR83" s="314">
        <f t="shared" si="18"/>
        <v>0</v>
      </c>
      <c r="AS83" s="314">
        <f t="shared" si="18"/>
        <v>0</v>
      </c>
      <c r="AT83" s="314">
        <f t="shared" si="18"/>
        <v>0</v>
      </c>
      <c r="AU83" s="314">
        <f t="shared" si="18"/>
        <v>0</v>
      </c>
      <c r="AV83" s="314">
        <f t="shared" si="18"/>
        <v>0</v>
      </c>
      <c r="AW83" s="313"/>
      <c r="AX83" s="313"/>
      <c r="AY83" s="313"/>
      <c r="AZ83" s="313"/>
    </row>
    <row r="84" spans="3:52" s="314" customFormat="1">
      <c r="D84" s="313"/>
      <c r="G84" s="314">
        <f t="shared" ref="G84:V84" si="19">COUNT(G13)</f>
        <v>0</v>
      </c>
      <c r="H84" s="314">
        <f t="shared" si="19"/>
        <v>0</v>
      </c>
      <c r="I84" s="314">
        <f t="shared" si="19"/>
        <v>0</v>
      </c>
      <c r="J84" s="314">
        <f t="shared" si="19"/>
        <v>0</v>
      </c>
      <c r="K84" s="314">
        <f t="shared" si="19"/>
        <v>0</v>
      </c>
      <c r="L84" s="314">
        <f t="shared" si="19"/>
        <v>0</v>
      </c>
      <c r="M84" s="314">
        <f t="shared" si="19"/>
        <v>0</v>
      </c>
      <c r="N84" s="314">
        <f t="shared" si="19"/>
        <v>0</v>
      </c>
      <c r="O84" s="314">
        <f t="shared" si="19"/>
        <v>0</v>
      </c>
      <c r="P84" s="314">
        <f t="shared" si="19"/>
        <v>0</v>
      </c>
      <c r="Q84" s="314">
        <f t="shared" si="19"/>
        <v>0</v>
      </c>
      <c r="R84" s="314">
        <f t="shared" si="19"/>
        <v>0</v>
      </c>
      <c r="S84" s="314">
        <f t="shared" si="19"/>
        <v>0</v>
      </c>
      <c r="T84" s="314">
        <f t="shared" si="19"/>
        <v>0</v>
      </c>
      <c r="U84" s="314">
        <f t="shared" si="19"/>
        <v>0</v>
      </c>
      <c r="V84" s="314">
        <f t="shared" si="19"/>
        <v>0</v>
      </c>
      <c r="W84" s="314">
        <f t="shared" ref="W84:AV84" si="20">COUNT(W13)</f>
        <v>0</v>
      </c>
      <c r="X84" s="314">
        <f t="shared" si="20"/>
        <v>0</v>
      </c>
      <c r="Y84" s="314">
        <f t="shared" si="20"/>
        <v>0</v>
      </c>
      <c r="Z84" s="314">
        <f t="shared" si="20"/>
        <v>0</v>
      </c>
      <c r="AA84" s="314">
        <f t="shared" si="20"/>
        <v>0</v>
      </c>
      <c r="AB84" s="314">
        <f t="shared" si="20"/>
        <v>0</v>
      </c>
      <c r="AC84" s="314">
        <f t="shared" si="20"/>
        <v>0</v>
      </c>
      <c r="AD84" s="314">
        <f t="shared" si="20"/>
        <v>0</v>
      </c>
      <c r="AE84" s="314">
        <f t="shared" si="20"/>
        <v>0</v>
      </c>
      <c r="AF84" s="314">
        <f t="shared" si="20"/>
        <v>0</v>
      </c>
      <c r="AG84" s="314">
        <f t="shared" si="20"/>
        <v>0</v>
      </c>
      <c r="AH84" s="314">
        <f t="shared" si="20"/>
        <v>0</v>
      </c>
      <c r="AI84" s="314">
        <f t="shared" si="20"/>
        <v>0</v>
      </c>
      <c r="AJ84" s="314">
        <f t="shared" si="20"/>
        <v>0</v>
      </c>
      <c r="AK84" s="314">
        <f t="shared" si="20"/>
        <v>0</v>
      </c>
      <c r="AL84" s="314">
        <f t="shared" si="20"/>
        <v>0</v>
      </c>
      <c r="AM84" s="314">
        <f t="shared" si="20"/>
        <v>0</v>
      </c>
      <c r="AN84" s="314">
        <f t="shared" si="20"/>
        <v>0</v>
      </c>
      <c r="AO84" s="314">
        <f t="shared" si="20"/>
        <v>0</v>
      </c>
      <c r="AP84" s="314">
        <f t="shared" si="20"/>
        <v>0</v>
      </c>
      <c r="AQ84" s="314">
        <f t="shared" si="20"/>
        <v>0</v>
      </c>
      <c r="AR84" s="314">
        <f t="shared" si="20"/>
        <v>0</v>
      </c>
      <c r="AS84" s="314">
        <f t="shared" si="20"/>
        <v>0</v>
      </c>
      <c r="AT84" s="314">
        <f t="shared" si="20"/>
        <v>0</v>
      </c>
      <c r="AU84" s="314">
        <f t="shared" si="20"/>
        <v>0</v>
      </c>
      <c r="AV84" s="314">
        <f t="shared" si="20"/>
        <v>0</v>
      </c>
      <c r="AW84" s="313"/>
      <c r="AX84" s="313"/>
      <c r="AY84" s="313"/>
      <c r="AZ84" s="313"/>
    </row>
    <row r="85" spans="3:52" s="314" customFormat="1">
      <c r="D85" s="313"/>
      <c r="G85" s="314">
        <f>COUNT(G14)</f>
        <v>0</v>
      </c>
      <c r="H85" s="314">
        <f t="shared" ref="H85:AV85" si="21">COUNT(H14)</f>
        <v>0</v>
      </c>
      <c r="I85" s="314">
        <f t="shared" si="21"/>
        <v>0</v>
      </c>
      <c r="J85" s="314">
        <f t="shared" si="21"/>
        <v>0</v>
      </c>
      <c r="K85" s="314">
        <f t="shared" si="21"/>
        <v>0</v>
      </c>
      <c r="L85" s="314">
        <f t="shared" si="21"/>
        <v>0</v>
      </c>
      <c r="M85" s="314">
        <f t="shared" si="21"/>
        <v>0</v>
      </c>
      <c r="N85" s="314">
        <f t="shared" si="21"/>
        <v>0</v>
      </c>
      <c r="O85" s="314">
        <f t="shared" si="21"/>
        <v>0</v>
      </c>
      <c r="P85" s="314">
        <f t="shared" si="21"/>
        <v>0</v>
      </c>
      <c r="Q85" s="314">
        <f t="shared" si="21"/>
        <v>0</v>
      </c>
      <c r="R85" s="314">
        <f t="shared" si="21"/>
        <v>0</v>
      </c>
      <c r="S85" s="314">
        <f t="shared" si="21"/>
        <v>0</v>
      </c>
      <c r="T85" s="314">
        <f t="shared" si="21"/>
        <v>0</v>
      </c>
      <c r="U85" s="314">
        <f t="shared" si="21"/>
        <v>0</v>
      </c>
      <c r="V85" s="314">
        <f t="shared" si="21"/>
        <v>0</v>
      </c>
      <c r="W85" s="314">
        <f t="shared" si="21"/>
        <v>0</v>
      </c>
      <c r="X85" s="314">
        <f t="shared" si="21"/>
        <v>0</v>
      </c>
      <c r="Y85" s="314">
        <f t="shared" si="21"/>
        <v>0</v>
      </c>
      <c r="Z85" s="314">
        <f t="shared" si="21"/>
        <v>0</v>
      </c>
      <c r="AA85" s="314">
        <f t="shared" si="21"/>
        <v>0</v>
      </c>
      <c r="AB85" s="314">
        <f t="shared" si="21"/>
        <v>0</v>
      </c>
      <c r="AC85" s="314">
        <f t="shared" si="21"/>
        <v>0</v>
      </c>
      <c r="AD85" s="314">
        <f t="shared" si="21"/>
        <v>0</v>
      </c>
      <c r="AE85" s="314">
        <f t="shared" si="21"/>
        <v>0</v>
      </c>
      <c r="AF85" s="314">
        <f t="shared" si="21"/>
        <v>0</v>
      </c>
      <c r="AG85" s="314">
        <f t="shared" si="21"/>
        <v>0</v>
      </c>
      <c r="AH85" s="314">
        <f t="shared" si="21"/>
        <v>0</v>
      </c>
      <c r="AI85" s="314">
        <f t="shared" si="21"/>
        <v>0</v>
      </c>
      <c r="AJ85" s="314">
        <f t="shared" si="21"/>
        <v>0</v>
      </c>
      <c r="AK85" s="314">
        <f t="shared" si="21"/>
        <v>0</v>
      </c>
      <c r="AL85" s="314">
        <f t="shared" si="21"/>
        <v>0</v>
      </c>
      <c r="AM85" s="314">
        <f t="shared" si="21"/>
        <v>0</v>
      </c>
      <c r="AN85" s="314">
        <f t="shared" si="21"/>
        <v>0</v>
      </c>
      <c r="AO85" s="314">
        <f t="shared" si="21"/>
        <v>0</v>
      </c>
      <c r="AP85" s="314">
        <f t="shared" si="21"/>
        <v>0</v>
      </c>
      <c r="AQ85" s="314">
        <f t="shared" si="21"/>
        <v>0</v>
      </c>
      <c r="AR85" s="314">
        <f t="shared" si="21"/>
        <v>0</v>
      </c>
      <c r="AS85" s="314">
        <f t="shared" si="21"/>
        <v>0</v>
      </c>
      <c r="AT85" s="314">
        <f t="shared" si="21"/>
        <v>0</v>
      </c>
      <c r="AU85" s="314">
        <f t="shared" si="21"/>
        <v>0</v>
      </c>
      <c r="AV85" s="314">
        <f t="shared" si="21"/>
        <v>0</v>
      </c>
    </row>
    <row r="86" spans="3:52" s="314" customFormat="1">
      <c r="D86" s="313"/>
      <c r="G86" s="314">
        <f>SUM(G83:G85)</f>
        <v>0</v>
      </c>
      <c r="H86" s="314">
        <f t="shared" ref="H86:AV86" si="22">SUM(H83:H85)</f>
        <v>0</v>
      </c>
      <c r="I86" s="314">
        <f t="shared" si="22"/>
        <v>0</v>
      </c>
      <c r="J86" s="314">
        <f t="shared" si="22"/>
        <v>0</v>
      </c>
      <c r="K86" s="314">
        <f t="shared" si="22"/>
        <v>0</v>
      </c>
      <c r="L86" s="314">
        <f t="shared" si="22"/>
        <v>0</v>
      </c>
      <c r="M86" s="314">
        <f t="shared" si="22"/>
        <v>0</v>
      </c>
      <c r="N86" s="314">
        <f t="shared" si="22"/>
        <v>0</v>
      </c>
      <c r="O86" s="314">
        <f t="shared" si="22"/>
        <v>0</v>
      </c>
      <c r="P86" s="314">
        <f t="shared" si="22"/>
        <v>0</v>
      </c>
      <c r="Q86" s="314">
        <f t="shared" si="22"/>
        <v>0</v>
      </c>
      <c r="R86" s="314">
        <f t="shared" si="22"/>
        <v>0</v>
      </c>
      <c r="S86" s="314">
        <f t="shared" si="22"/>
        <v>0</v>
      </c>
      <c r="T86" s="314">
        <f t="shared" si="22"/>
        <v>0</v>
      </c>
      <c r="U86" s="314">
        <f t="shared" si="22"/>
        <v>0</v>
      </c>
      <c r="V86" s="314">
        <f t="shared" si="22"/>
        <v>0</v>
      </c>
      <c r="W86" s="314">
        <f t="shared" si="22"/>
        <v>0</v>
      </c>
      <c r="X86" s="314">
        <f t="shared" si="22"/>
        <v>0</v>
      </c>
      <c r="Y86" s="314">
        <f t="shared" si="22"/>
        <v>0</v>
      </c>
      <c r="Z86" s="314">
        <f t="shared" si="22"/>
        <v>0</v>
      </c>
      <c r="AA86" s="314">
        <f t="shared" si="22"/>
        <v>0</v>
      </c>
      <c r="AB86" s="314">
        <f t="shared" si="22"/>
        <v>0</v>
      </c>
      <c r="AC86" s="314">
        <f t="shared" si="22"/>
        <v>0</v>
      </c>
      <c r="AD86" s="314">
        <f t="shared" si="22"/>
        <v>0</v>
      </c>
      <c r="AE86" s="314">
        <f t="shared" si="22"/>
        <v>0</v>
      </c>
      <c r="AF86" s="314">
        <f t="shared" si="22"/>
        <v>0</v>
      </c>
      <c r="AG86" s="314">
        <f t="shared" si="22"/>
        <v>0</v>
      </c>
      <c r="AH86" s="314">
        <f t="shared" si="22"/>
        <v>0</v>
      </c>
      <c r="AI86" s="314">
        <f t="shared" si="22"/>
        <v>0</v>
      </c>
      <c r="AJ86" s="314">
        <f t="shared" si="22"/>
        <v>0</v>
      </c>
      <c r="AK86" s="314">
        <f t="shared" si="22"/>
        <v>0</v>
      </c>
      <c r="AL86" s="314">
        <f t="shared" si="22"/>
        <v>0</v>
      </c>
      <c r="AM86" s="314">
        <f t="shared" si="22"/>
        <v>0</v>
      </c>
      <c r="AN86" s="314">
        <f t="shared" si="22"/>
        <v>0</v>
      </c>
      <c r="AO86" s="314">
        <f t="shared" si="22"/>
        <v>0</v>
      </c>
      <c r="AP86" s="314">
        <f t="shared" si="22"/>
        <v>0</v>
      </c>
      <c r="AQ86" s="314">
        <f t="shared" si="22"/>
        <v>0</v>
      </c>
      <c r="AR86" s="314">
        <f t="shared" si="22"/>
        <v>0</v>
      </c>
      <c r="AS86" s="314">
        <f t="shared" si="22"/>
        <v>0</v>
      </c>
      <c r="AT86" s="314">
        <f t="shared" si="22"/>
        <v>0</v>
      </c>
      <c r="AU86" s="314">
        <f t="shared" si="22"/>
        <v>0</v>
      </c>
      <c r="AV86" s="314">
        <f t="shared" si="22"/>
        <v>0</v>
      </c>
    </row>
    <row r="87" spans="3:52" s="311" customFormat="1">
      <c r="D87" s="312"/>
      <c r="Q87" s="312"/>
      <c r="R87" s="312"/>
    </row>
    <row r="88" spans="3:52" s="311" customFormat="1">
      <c r="D88" s="312"/>
      <c r="Q88" s="312"/>
      <c r="R88" s="312"/>
    </row>
    <row r="89" spans="3:52" s="311" customFormat="1">
      <c r="D89" s="312"/>
      <c r="Q89" s="312"/>
      <c r="R89" s="312"/>
    </row>
    <row r="90" spans="3:52" s="311" customFormat="1">
      <c r="D90" s="312"/>
      <c r="Q90" s="312"/>
      <c r="R90" s="312"/>
    </row>
    <row r="91" spans="3:52" s="311" customFormat="1">
      <c r="D91" s="312"/>
      <c r="Q91" s="312"/>
      <c r="R91" s="312"/>
    </row>
    <row r="92" spans="3:52" s="311" customFormat="1">
      <c r="D92" s="312"/>
      <c r="Q92" s="312"/>
      <c r="R92" s="312"/>
    </row>
    <row r="93" spans="3:52" s="311" customFormat="1">
      <c r="D93" s="312"/>
      <c r="Q93" s="312"/>
      <c r="R93" s="312"/>
    </row>
    <row r="94" spans="3:52" s="311" customFormat="1">
      <c r="D94" s="312"/>
      <c r="Q94" s="312"/>
      <c r="R94" s="312"/>
    </row>
    <row r="95" spans="3:52" s="311" customFormat="1">
      <c r="D95" s="312"/>
      <c r="Q95" s="312"/>
      <c r="R95" s="312"/>
    </row>
    <row r="96" spans="3:52" s="311" customFormat="1">
      <c r="D96" s="312"/>
      <c r="Q96" s="312"/>
      <c r="R96" s="312"/>
    </row>
    <row r="97" spans="4:52" s="311" customFormat="1">
      <c r="D97" s="312"/>
      <c r="Q97" s="312"/>
      <c r="R97" s="312"/>
    </row>
    <row r="98" spans="4:52" s="311" customFormat="1">
      <c r="D98" s="312"/>
      <c r="Q98" s="312"/>
      <c r="R98" s="312"/>
    </row>
    <row r="99" spans="4:52" s="311" customFormat="1">
      <c r="D99" s="312"/>
      <c r="Q99" s="312"/>
      <c r="R99" s="312"/>
    </row>
    <row r="100" spans="4:52" s="311" customFormat="1">
      <c r="D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312"/>
    </row>
  </sheetData>
  <sheetProtection password="CC43" sheet="1" objects="1" scenarios="1"/>
  <scenarios current="0" show="0">
    <scenario name="Test" locked="1" count="1" user="mbu" comment="Erstellt von mbu am 03.06.2004_x000a_Modifiziert von mbu am 03.06.2004">
      <inputCells r="N10" val="38278"/>
    </scenario>
  </scenarios>
  <customSheetViews>
    <customSheetView guid="{74DED1E8-0460-4409-99B5-89FCC0080426}" showGridLines="0" fitToPage="1" showRuler="0">
      <selection activeCell="Q5" sqref="Q5:R5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86">
    <mergeCell ref="AY78:AZ78"/>
    <mergeCell ref="BA76:BB76"/>
    <mergeCell ref="BA77:BB77"/>
    <mergeCell ref="BA78:BB78"/>
    <mergeCell ref="BC45:BD45"/>
    <mergeCell ref="BC46:BD46"/>
    <mergeCell ref="BC47:BD47"/>
    <mergeCell ref="BA74:BB74"/>
    <mergeCell ref="BA75:BB75"/>
    <mergeCell ref="BC72:BD72"/>
    <mergeCell ref="AY59:AZ59"/>
    <mergeCell ref="AY60:AZ60"/>
    <mergeCell ref="AY61:AZ61"/>
    <mergeCell ref="AY62:AZ62"/>
    <mergeCell ref="AY63:AZ63"/>
    <mergeCell ref="AY64:AZ64"/>
    <mergeCell ref="AY71:AZ71"/>
    <mergeCell ref="BA71:BB71"/>
    <mergeCell ref="BC76:BD76"/>
    <mergeCell ref="AY75:AZ75"/>
    <mergeCell ref="BA73:BB73"/>
    <mergeCell ref="BC78:BD78"/>
    <mergeCell ref="BC77:BD77"/>
    <mergeCell ref="BA60:BB60"/>
    <mergeCell ref="BC32:BD32"/>
    <mergeCell ref="AW77:AX77"/>
    <mergeCell ref="BA32:BB32"/>
    <mergeCell ref="BA33:BB33"/>
    <mergeCell ref="BA34:BB34"/>
    <mergeCell ref="BA35:BB35"/>
    <mergeCell ref="BA47:BB47"/>
    <mergeCell ref="BA37:BB37"/>
    <mergeCell ref="AY77:AZ77"/>
    <mergeCell ref="BA53:BB53"/>
    <mergeCell ref="AY72:AZ72"/>
    <mergeCell ref="AY73:AZ73"/>
    <mergeCell ref="AY74:AZ74"/>
    <mergeCell ref="BA44:BB44"/>
    <mergeCell ref="BA45:BB45"/>
    <mergeCell ref="BC51:BD51"/>
    <mergeCell ref="BA52:BB52"/>
    <mergeCell ref="BC52:BD52"/>
    <mergeCell ref="AY52:AZ52"/>
    <mergeCell ref="AY53:AZ53"/>
    <mergeCell ref="AY54:AZ54"/>
    <mergeCell ref="AY55:AZ55"/>
    <mergeCell ref="BA54:BB54"/>
    <mergeCell ref="AY58:AZ58"/>
    <mergeCell ref="AW79:BJ79"/>
    <mergeCell ref="A30:BD30"/>
    <mergeCell ref="A31:A78"/>
    <mergeCell ref="AW20:AX20"/>
    <mergeCell ref="AW21:AX21"/>
    <mergeCell ref="AY20:AZ20"/>
    <mergeCell ref="AY21:AZ21"/>
    <mergeCell ref="BA46:BB46"/>
    <mergeCell ref="BC74:BD74"/>
    <mergeCell ref="BC75:BD75"/>
    <mergeCell ref="BC33:BD33"/>
    <mergeCell ref="BC34:BD34"/>
    <mergeCell ref="BC35:BD35"/>
    <mergeCell ref="BC38:BD38"/>
    <mergeCell ref="BC73:BD73"/>
    <mergeCell ref="BC43:BD43"/>
    <mergeCell ref="BC39:BD39"/>
    <mergeCell ref="BC40:BD40"/>
    <mergeCell ref="BC41:BD41"/>
    <mergeCell ref="BC42:BD42"/>
    <mergeCell ref="BE9:BJ78"/>
    <mergeCell ref="BA16:BB16"/>
    <mergeCell ref="AW76:AX76"/>
    <mergeCell ref="AY44:AZ44"/>
    <mergeCell ref="AY39:AZ39"/>
    <mergeCell ref="AY40:AZ40"/>
    <mergeCell ref="BA40:BB40"/>
    <mergeCell ref="AY45:AZ45"/>
    <mergeCell ref="AY76:AZ76"/>
    <mergeCell ref="BC44:BD44"/>
    <mergeCell ref="BC54:BD54"/>
    <mergeCell ref="BA55:BB55"/>
    <mergeCell ref="BC55:BD55"/>
    <mergeCell ref="AY56:AZ56"/>
    <mergeCell ref="BA56:BB56"/>
    <mergeCell ref="AY49:AZ49"/>
    <mergeCell ref="BA49:BB49"/>
    <mergeCell ref="AY50:AZ50"/>
    <mergeCell ref="BA50:BB50"/>
    <mergeCell ref="AY51:AZ51"/>
    <mergeCell ref="BA51:BB51"/>
    <mergeCell ref="AY57:AZ57"/>
    <mergeCell ref="BA57:BB57"/>
    <mergeCell ref="BA42:BB42"/>
    <mergeCell ref="BA43:BB43"/>
    <mergeCell ref="BA72:BB72"/>
    <mergeCell ref="BA36:BB36"/>
    <mergeCell ref="BC56:BD56"/>
    <mergeCell ref="BC57:BD57"/>
    <mergeCell ref="BA58:BB58"/>
    <mergeCell ref="BC58:BD58"/>
    <mergeCell ref="BA59:BB59"/>
    <mergeCell ref="BC59:BD59"/>
    <mergeCell ref="BC53:BD53"/>
    <mergeCell ref="BA61:BB61"/>
    <mergeCell ref="BC61:BD61"/>
    <mergeCell ref="BA62:BB62"/>
    <mergeCell ref="BC62:BD62"/>
    <mergeCell ref="BA63:BB63"/>
    <mergeCell ref="BC63:BD63"/>
    <mergeCell ref="BA64:BB64"/>
    <mergeCell ref="BC64:BD64"/>
    <mergeCell ref="BC49:BD49"/>
    <mergeCell ref="BC50:BD50"/>
    <mergeCell ref="BC71:BD71"/>
    <mergeCell ref="BA41:BB41"/>
    <mergeCell ref="BC24:BD24"/>
    <mergeCell ref="BC20:BD20"/>
    <mergeCell ref="AW36:AX36"/>
    <mergeCell ref="BA31:BB31"/>
    <mergeCell ref="AY32:AZ32"/>
    <mergeCell ref="AY33:AZ33"/>
    <mergeCell ref="AY34:AZ34"/>
    <mergeCell ref="AY35:AZ35"/>
    <mergeCell ref="AY31:AZ31"/>
    <mergeCell ref="BC36:BD36"/>
    <mergeCell ref="AY25:AZ25"/>
    <mergeCell ref="AW22:AX22"/>
    <mergeCell ref="AY22:AZ22"/>
    <mergeCell ref="BC21:BD21"/>
    <mergeCell ref="BA38:BB38"/>
    <mergeCell ref="BA39:BB39"/>
    <mergeCell ref="AY24:AZ24"/>
    <mergeCell ref="BA24:BB24"/>
    <mergeCell ref="BC22:BD22"/>
    <mergeCell ref="BC37:BD37"/>
    <mergeCell ref="AY36:AZ36"/>
    <mergeCell ref="AY37:AZ37"/>
    <mergeCell ref="AY38:AZ38"/>
    <mergeCell ref="BA25:BB25"/>
    <mergeCell ref="AW25:AX25"/>
    <mergeCell ref="BC25:BD25"/>
    <mergeCell ref="BA21:BB21"/>
    <mergeCell ref="AY19:AZ19"/>
    <mergeCell ref="BA22:BB22"/>
    <mergeCell ref="BA19:BB19"/>
    <mergeCell ref="BC31:BD31"/>
    <mergeCell ref="BC28:BD28"/>
    <mergeCell ref="BC29:BD29"/>
    <mergeCell ref="BA28:BB28"/>
    <mergeCell ref="N4:T4"/>
    <mergeCell ref="N5:R5"/>
    <mergeCell ref="N6:R6"/>
    <mergeCell ref="S5:T5"/>
    <mergeCell ref="S6:T6"/>
    <mergeCell ref="AY23:AZ23"/>
    <mergeCell ref="N7:R7"/>
    <mergeCell ref="S7:T7"/>
    <mergeCell ref="AW16:AX16"/>
    <mergeCell ref="AW9:BD10"/>
    <mergeCell ref="BC12:BD12"/>
    <mergeCell ref="BC14:BD14"/>
    <mergeCell ref="AW23:AX23"/>
    <mergeCell ref="BC19:BD19"/>
    <mergeCell ref="BA23:BB23"/>
    <mergeCell ref="BC23:BD23"/>
    <mergeCell ref="AW15:BD15"/>
    <mergeCell ref="AW12:BB12"/>
    <mergeCell ref="AW19:AX19"/>
    <mergeCell ref="BA20:BB20"/>
    <mergeCell ref="AW45:AX45"/>
    <mergeCell ref="AW44:AX44"/>
    <mergeCell ref="AW40:AX40"/>
    <mergeCell ref="AW41:AX41"/>
    <mergeCell ref="AW24:AX24"/>
    <mergeCell ref="AW74:AX74"/>
    <mergeCell ref="AW59:AX59"/>
    <mergeCell ref="AW61:AX61"/>
    <mergeCell ref="AW63:AX63"/>
    <mergeCell ref="AW65:AX65"/>
    <mergeCell ref="AW67:AX67"/>
    <mergeCell ref="AW69:AX69"/>
    <mergeCell ref="AW60:AX60"/>
    <mergeCell ref="AW62:AX62"/>
    <mergeCell ref="AW64:AX64"/>
    <mergeCell ref="AW26:AX26"/>
    <mergeCell ref="A15:A16"/>
    <mergeCell ref="B15:B16"/>
    <mergeCell ref="BC13:BD13"/>
    <mergeCell ref="AW11:BD11"/>
    <mergeCell ref="AY18:AZ18"/>
    <mergeCell ref="BC17:BD17"/>
    <mergeCell ref="BC18:BD18"/>
    <mergeCell ref="BA18:BB18"/>
    <mergeCell ref="BA17:BB17"/>
    <mergeCell ref="E15:E16"/>
    <mergeCell ref="G15:AV16"/>
    <mergeCell ref="BC16:BD16"/>
    <mergeCell ref="AW13:BB13"/>
    <mergeCell ref="AW14:BB14"/>
    <mergeCell ref="AY16:AZ16"/>
    <mergeCell ref="AW18:AX18"/>
    <mergeCell ref="AY17:AZ17"/>
    <mergeCell ref="AW17:AX17"/>
    <mergeCell ref="F15:F16"/>
    <mergeCell ref="D15:D16"/>
    <mergeCell ref="C15:C16"/>
    <mergeCell ref="C9:F9"/>
    <mergeCell ref="C10:F10"/>
    <mergeCell ref="C11:F11"/>
    <mergeCell ref="C12:F14"/>
    <mergeCell ref="A6:B7"/>
    <mergeCell ref="A9:B9"/>
    <mergeCell ref="A10:B11"/>
    <mergeCell ref="A12:B12"/>
    <mergeCell ref="A13:B13"/>
    <mergeCell ref="A14:B14"/>
    <mergeCell ref="A79:C79"/>
    <mergeCell ref="AW31:AX31"/>
    <mergeCell ref="AW32:AX32"/>
    <mergeCell ref="AW33:AX33"/>
    <mergeCell ref="AW34:AX34"/>
    <mergeCell ref="AW35:AX35"/>
    <mergeCell ref="AW78:AX78"/>
    <mergeCell ref="AW37:AX37"/>
    <mergeCell ref="AW38:AX38"/>
    <mergeCell ref="AW39:AX39"/>
    <mergeCell ref="AW71:AX71"/>
    <mergeCell ref="AW75:AX75"/>
    <mergeCell ref="AW47:AX47"/>
    <mergeCell ref="AW72:AX72"/>
    <mergeCell ref="AW73:AX73"/>
    <mergeCell ref="AW49:AX49"/>
    <mergeCell ref="AW50:AX50"/>
    <mergeCell ref="AW51:AX51"/>
    <mergeCell ref="AW53:AX53"/>
    <mergeCell ref="AW55:AX55"/>
    <mergeCell ref="AW52:AX52"/>
    <mergeCell ref="AW54:AX54"/>
    <mergeCell ref="AW56:AX56"/>
    <mergeCell ref="AW58:AX58"/>
    <mergeCell ref="AY26:AZ26"/>
    <mergeCell ref="BA26:BB26"/>
    <mergeCell ref="BC26:BD26"/>
    <mergeCell ref="BA27:BB27"/>
    <mergeCell ref="AY27:AZ27"/>
    <mergeCell ref="BC27:BD27"/>
    <mergeCell ref="AW48:AX48"/>
    <mergeCell ref="AY48:AZ48"/>
    <mergeCell ref="BA48:BB48"/>
    <mergeCell ref="BC48:BD48"/>
    <mergeCell ref="AY29:AZ29"/>
    <mergeCell ref="BA29:BB29"/>
    <mergeCell ref="AY28:AZ28"/>
    <mergeCell ref="AW46:AX46"/>
    <mergeCell ref="AW29:AX29"/>
    <mergeCell ref="AW28:AX28"/>
    <mergeCell ref="AW42:AX42"/>
    <mergeCell ref="AY41:AZ41"/>
    <mergeCell ref="AY42:AZ42"/>
    <mergeCell ref="AY46:AZ46"/>
    <mergeCell ref="AW43:AX43"/>
    <mergeCell ref="AY43:AZ43"/>
    <mergeCell ref="AY47:AZ47"/>
    <mergeCell ref="AW27:AX27"/>
    <mergeCell ref="AY65:AZ65"/>
    <mergeCell ref="BA65:BB65"/>
    <mergeCell ref="BC65:BD65"/>
    <mergeCell ref="AW66:AX66"/>
    <mergeCell ref="AY66:AZ66"/>
    <mergeCell ref="BA66:BB66"/>
    <mergeCell ref="BC66:BD66"/>
    <mergeCell ref="AW57:AX57"/>
    <mergeCell ref="AY70:AZ70"/>
    <mergeCell ref="BA70:BB70"/>
    <mergeCell ref="BC70:BD70"/>
    <mergeCell ref="AW70:AX70"/>
    <mergeCell ref="AY67:AZ67"/>
    <mergeCell ref="BA67:BB67"/>
    <mergeCell ref="BC67:BD67"/>
    <mergeCell ref="AW68:AX68"/>
    <mergeCell ref="AY68:AZ68"/>
    <mergeCell ref="BA68:BB68"/>
    <mergeCell ref="BC68:BD68"/>
    <mergeCell ref="AY69:AZ69"/>
    <mergeCell ref="BA69:BB69"/>
    <mergeCell ref="BC69:BD69"/>
    <mergeCell ref="BC60:BD60"/>
  </mergeCells>
  <phoneticPr fontId="0" type="noConversion"/>
  <conditionalFormatting sqref="F31:F78">
    <cfRule type="cellIs" dxfId="55" priority="10" stopIfTrue="1" operator="greaterThan">
      <formula>3</formula>
    </cfRule>
  </conditionalFormatting>
  <conditionalFormatting sqref="G12:AV14">
    <cfRule type="expression" dxfId="54" priority="3">
      <formula>G$86&gt;1</formula>
    </cfRule>
  </conditionalFormatting>
  <conditionalFormatting sqref="G17:AV29">
    <cfRule type="expression" dxfId="53" priority="2">
      <formula>G17&gt;MAX($G$12:$AV$14)</formula>
    </cfRule>
  </conditionalFormatting>
  <conditionalFormatting sqref="G31:AV78">
    <cfRule type="expression" dxfId="52" priority="1">
      <formula>G31&gt;MAX($G$12:$AV$14)</formula>
    </cfRule>
  </conditionalFormatting>
  <dataValidations count="1">
    <dataValidation type="whole" allowBlank="1" showInputMessage="1" showErrorMessage="1" sqref="G12:AV14 G31:AV78 G17:AV29">
      <formula1>0</formula1>
      <formula2>5</formula2>
    </dataValidation>
  </dataValidations>
  <pageMargins left="0.59055118110236204" right="0.196850393700787" top="0.43307086614173201" bottom="0.35433070866141703" header="0.31496062992126" footer="0.118110236220472"/>
  <pageSetup paperSize="9" scale="68" orientation="landscape" r:id="rId1"/>
  <headerFooter alignWithMargins="0">
    <oddFooter>&amp;C&amp;8 30.82.327 d -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BI98"/>
  <sheetViews>
    <sheetView showGridLines="0" topLeftCell="A5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24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IF('1'!A10="","",IF(F11&lt;'1'!M11,'1'!A10+1,'1'!A10))</f>
        <v>2013</v>
      </c>
      <c r="B10" s="401" t="s">
        <v>8</v>
      </c>
      <c r="C10" s="402"/>
      <c r="D10" s="402"/>
      <c r="E10" s="403"/>
      <c r="F10" s="216" t="str">
        <f>IF(AND(OR('1'!M10=28,'1'!T10=28,'1'!AA10=28,'1'!AH10=28,'1'!AO10=28),'1'!M11=2),1,IF(AND(OR('1'!M11=4,'1'!M11=6,'1'!M11=9,'1'!M11=11),OR('1'!M10=30,'1'!T10=30,'1'!AA10=30,'1'!AH10=30,'1'!AO10=30)),1,IF(AND(OR('1'!M11=1,'1'!M11=3,'1'!M11=5,'1'!M11=7,'1'!M11=8,'1'!M11=10,'1'!M11=12),OR('1'!M10=31,'1'!T10=31,'1'!AA10=31,'1'!AH10=31,'1'!AO10=31)),1,"")))</f>
        <v/>
      </c>
      <c r="G10" s="216" t="str">
        <f>IF(F10="",IF(AND(OR('1'!G10=28,'1'!N10=28,'1'!U10=28,'1'!AB10=28,'1'!AI10=28,'1'!AP10=28),'1'!S7=2),1,IF(AND(OR('1'!S7=4,'1'!S7=6,'1'!S7=9,'1'!S7=11),OR('1'!G10=30,'1'!N10=30,'1'!U10=30,'1'!AB10=30,'1'!AI10=30,'1'!AP10=30)),1,IF(AND(OR('1'!S7=1,'1'!S7=3,'1'!S7=5,'1'!S7=7,'1'!S7=8,'1'!S7=10,'1'!S7=12),OR('1'!G10=31,'1'!N10=31,'1'!U10=31,'1'!AB10=31,'1'!AI10=31,'1'!AP10=31)),1,""))),F10+1)</f>
        <v/>
      </c>
      <c r="H10" s="216" t="str">
        <f>IF(G10="",IF(AND(OR('1'!H10=28,'1'!O10=28,'1'!V10=28,'1'!AC10=28,'1'!AJ10=28,'1'!AQ10=28),'1'!S7=2),1,IF(AND(OR('1'!S7=4,'1'!S7=6,'1'!S7=9,'1'!S7=11),OR('1'!H10=30,'1'!O10=30,'1'!V10=30,'1'!AC10=30,'1'!AJ10=30,'1'!AQ10=30)),1,IF(AND(OR('1'!S7=1,'1'!S7=3,'1'!S7=5,'1'!S7=7,'1'!S7=8,'1'!S7=10,'1'!S7=12),OR('1'!H10=31,'1'!O10=31,'1'!V10=31,'1'!AC10=31,'1'!AJ10=31,'1'!AQ10=31)),1,""))),G10+1)</f>
        <v/>
      </c>
      <c r="I10" s="216" t="str">
        <f>IF(H10="",IF(AND(OR('1'!I10=28,'1'!P10=28,'1'!W10=28,'1'!AD10=28,'1'!AK10=28,'1'!AR10=28),'1'!S7=2),1,IF(AND(OR('1'!S7=4,'1'!S7=6,'1'!S7=9,'1'!S7=11),OR('1'!I10=30,'1'!P10=30,'1'!W10=30,'1'!AD10=30,'1'!AK10=30,'1'!AR10=30)),1,IF(AND(OR('1'!S7=1,'1'!S7=3,'1'!S7=5,'1'!S7=7,'1'!S7=8,'1'!S7=10,'1'!P11=12),OR('1'!I10=31,'1'!P10=31,'1'!W10=31,'1'!AD10=31,'1'!AK10=31,'1'!AR10=31)),1,""))),H10+1)</f>
        <v/>
      </c>
      <c r="J10" s="216">
        <f>IF(I10="",IF(AND(OR('1'!J10=28,'1'!Q10=28,'1'!X10=28,'1'!AE10=28,'1'!AL10=28,'1'!AS10=28),'1'!S7=2),1,IF(AND(OR('1'!S7=4,'1'!S7=6,'1'!S7=9,'1'!S7=11),OR('1'!J10=30,'1'!Q10=30,'1'!X10=30,'1'!AE10=30,'1'!AL10=30,'1'!AS10=30)),1,IF(AND(OR('1'!S7=1,'1'!S7=3,'1'!S7=5,'1'!S7=7,'1'!S7=8,'1'!S7=10,'1'!S7=12),OR('1'!J10=31,'1'!Q10=31,'1'!X10=31,'1'!AE10=31,'1'!AL10=31,'1'!AS10=31)),1,""))),I10+1)</f>
        <v>1</v>
      </c>
      <c r="K10" s="216">
        <f>IF(J10="",IF(AND(OR('1'!K10=28,'1'!R10=28,'1'!Y10=28,'1'!AF10=28,'1'!AM10=28,'1'!AT10=28),'1'!S7=2),1,IF(AND(OR('1'!S7=4,'1'!S7=6,'1'!S7=9,'1'!S7=11),OR('1'!K10=30,'1'!R10=30,'1'!Y10=30,'1'!AF10=30,'1'!AM10=30,'1'!AT10=30)),1,IF(AND(OR('1'!S7=1,'1'!S7=3,'1'!S7=5,'1'!S7=7,'1'!S7=8,'1'!S7=10,'1'!S7=12),OR('1'!K10=31,'1'!R10=31,'1'!Y10=31,'1'!AF10=31,'1'!AM10=31,'1'!AT10=31)),1,""))),J10+1)</f>
        <v>2</v>
      </c>
      <c r="L10" s="216">
        <f>IF(K10="",IF(AND(OR('1'!L10=28,'1'!S10=28,'1'!Z10=28,'1'!AG10=28,'1'!AN10=28,'1'!AU10=28),'1'!S7=2),1,IF(AND(OR('1'!S7=4,'1'!S7=6,'1'!S7=9,'1'!S7=11),OR('1'!L10=30,'1'!S10=30,'1'!Z10=30,'1'!AG10=30,'1'!AN10=30,'1'!AU10=30)),1,IF(AND(OR('1'!S7=1,'1'!S7=3,'1'!S7=5,'1'!S7=7,'1'!S7=8,'1'!S7=10,'1'!S7=12),OR('1'!L10=31,'1'!S10=31,'1'!Z10=31,'1'!AG10=31,'1'!AN10=31,'1'!AU10=31)),1,""))),K10+1)</f>
        <v>3</v>
      </c>
      <c r="M10" s="217">
        <f>IF(L10&lt;&gt;"",IF(AND(L11=2,L10&lt;28),L10+1,IF(AND(OR(L11=4,L11=6,L11=9,L11=11),L10&lt;30),L10+1,IF(AND(OR(L11=1,L11=3,L11=5,L11=7,L11=8,L11=10,L11=12),L10&lt;31),L10+1,""))),"")</f>
        <v>4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5</v>
      </c>
      <c r="O10" s="216">
        <f t="shared" si="0"/>
        <v>6</v>
      </c>
      <c r="P10" s="216">
        <f t="shared" si="0"/>
        <v>7</v>
      </c>
      <c r="Q10" s="216">
        <f t="shared" si="0"/>
        <v>8</v>
      </c>
      <c r="R10" s="216">
        <f t="shared" si="0"/>
        <v>9</v>
      </c>
      <c r="S10" s="216">
        <f t="shared" si="0"/>
        <v>10</v>
      </c>
      <c r="T10" s="217">
        <f t="shared" si="0"/>
        <v>11</v>
      </c>
      <c r="U10" s="216">
        <f t="shared" si="0"/>
        <v>12</v>
      </c>
      <c r="V10" s="216">
        <f t="shared" si="0"/>
        <v>13</v>
      </c>
      <c r="W10" s="216">
        <f t="shared" si="0"/>
        <v>14</v>
      </c>
      <c r="X10" s="216">
        <f t="shared" si="0"/>
        <v>15</v>
      </c>
      <c r="Y10" s="216">
        <f t="shared" si="0"/>
        <v>16</v>
      </c>
      <c r="Z10" s="216">
        <f t="shared" si="0"/>
        <v>17</v>
      </c>
      <c r="AA10" s="217">
        <f t="shared" si="0"/>
        <v>18</v>
      </c>
      <c r="AB10" s="216">
        <f t="shared" si="0"/>
        <v>19</v>
      </c>
      <c r="AC10" s="216">
        <f t="shared" si="0"/>
        <v>20</v>
      </c>
      <c r="AD10" s="216">
        <f t="shared" si="0"/>
        <v>21</v>
      </c>
      <c r="AE10" s="216">
        <f t="shared" si="0"/>
        <v>22</v>
      </c>
      <c r="AF10" s="216">
        <f t="shared" si="0"/>
        <v>23</v>
      </c>
      <c r="AG10" s="216">
        <f t="shared" si="0"/>
        <v>24</v>
      </c>
      <c r="AH10" s="217">
        <f t="shared" si="0"/>
        <v>25</v>
      </c>
      <c r="AI10" s="216">
        <f t="shared" si="0"/>
        <v>26</v>
      </c>
      <c r="AJ10" s="216">
        <f t="shared" si="0"/>
        <v>27</v>
      </c>
      <c r="AK10" s="216">
        <f t="shared" si="0"/>
        <v>28</v>
      </c>
      <c r="AL10" s="216">
        <f t="shared" si="0"/>
        <v>29</v>
      </c>
      <c r="AM10" s="216">
        <f t="shared" si="0"/>
        <v>30</v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1" t="str">
        <f>IF(F10="","",IF('1'!$S$7+1&lt;13,'1'!$S$7+1,IF('1'!$S$7+1=12,1,'1'!$S$7+1-12)))</f>
        <v/>
      </c>
      <c r="G11" s="282" t="str">
        <f>IF(G10="","",IF('1'!$S$7+1&lt;13,'1'!$S$7+1,IF('1'!$S$7+1=12,1,'1'!$S$7+1-12)))</f>
        <v/>
      </c>
      <c r="H11" s="282" t="str">
        <f>IF(H10="","",IF('1'!$S$7+1&lt;13,'1'!$S$7+1,IF('1'!$S$7+1=12,1,'1'!$S$7+1-12)))</f>
        <v/>
      </c>
      <c r="I11" s="282" t="str">
        <f>IF(I10="","",IF('1'!$S$7+1&lt;13,'1'!$S$7+1,IF('1'!$S$7+1=12,1,'1'!$S$7+1-12)))</f>
        <v/>
      </c>
      <c r="J11" s="282">
        <f>IF(J10="","",IF('1'!$S$7+1&lt;13,'1'!$S$7+1,IF('1'!$S$7+1=12,1,'1'!$S$7+1-12)))</f>
        <v>11</v>
      </c>
      <c r="K11" s="282">
        <f>IF(K10="","",IF('1'!$S$7+1&lt;13,'1'!$S$7+1,IF('1'!$S$7+1=12,1,'1'!$S$7+1-12)))</f>
        <v>11</v>
      </c>
      <c r="L11" s="283">
        <f>IF(L10="","",IF('1'!$S$7+1&lt;13,'1'!$S$7+1,IF('1'!$S$7+1=12,1,'1'!$S$7+1-12)))</f>
        <v>11</v>
      </c>
      <c r="M11" s="284">
        <f>IF(M10="","",IF('1'!$S$7+1&lt;13,'1'!$S$7+1,IF('1'!$S$7+1=12,1,'1'!$S$7+1-12)))</f>
        <v>11</v>
      </c>
      <c r="N11" s="282">
        <f>IF(N10="","",IF('1'!$S$7+1&lt;13,'1'!$S$7+1,IF('1'!$S$7+1=12,1,'1'!$S$7+1-12)))</f>
        <v>11</v>
      </c>
      <c r="O11" s="282">
        <f>IF(O10="","",IF('1'!$S$7+1&lt;13,'1'!$S$7+1,IF('1'!$S$7+1=12,1,'1'!$S$7+1-12)))</f>
        <v>11</v>
      </c>
      <c r="P11" s="282">
        <f>IF(P10="","",IF('1'!$S$7+1&lt;13,'1'!$S$7+1,IF('1'!$S$7+1=12,1,'1'!$S$7+1-12)))</f>
        <v>11</v>
      </c>
      <c r="Q11" s="282">
        <f>IF(Q10="","",IF('1'!$S$7+1&lt;13,'1'!$S$7+1,IF('1'!$S$7+1=12,1,'1'!$S$7+1-12)))</f>
        <v>11</v>
      </c>
      <c r="R11" s="282">
        <f>IF(R10="","",IF('1'!$S$7+1&lt;13,'1'!$S$7+1,IF('1'!$S$7+1=12,1,'1'!$S$7+1-12)))</f>
        <v>11</v>
      </c>
      <c r="S11" s="285">
        <f>IF(S10="","",IF('1'!$S$7+1&lt;13,'1'!$S$7+1,IF('1'!$S$7+1=12,1,'1'!$S$7+1-12)))</f>
        <v>11</v>
      </c>
      <c r="T11" s="286">
        <f>IF(T10="","",IF('1'!$S$7+1&lt;13,'1'!$S$7+1,IF('1'!$S$7+1=12,1,'1'!$S$7+1-12)))</f>
        <v>11</v>
      </c>
      <c r="U11" s="282">
        <f>IF(U10="","",IF('1'!$S$7+1&lt;13,'1'!$S$7+1,IF('1'!$S$7+1=12,1,'1'!$S$7+1-12)))</f>
        <v>11</v>
      </c>
      <c r="V11" s="282">
        <f>IF(V10="","",IF('1'!$S$7+1&lt;13,'1'!$S$7+1,IF('1'!$S$7+1=12,1,'1'!$S$7+1-12)))</f>
        <v>11</v>
      </c>
      <c r="W11" s="282">
        <f>IF(W10="","",IF('1'!$S$7+1&lt;13,'1'!$S$7+1,IF('1'!$S$7+1=12,1,'1'!$S$7+1-12)))</f>
        <v>11</v>
      </c>
      <c r="X11" s="282">
        <f>IF(X10="","",IF('1'!$S$7+1&lt;13,'1'!$S$7+1,IF('1'!$S$7+1=12,1,'1'!$S$7+1-12)))</f>
        <v>11</v>
      </c>
      <c r="Y11" s="282">
        <f>IF(Y10="","",IF('1'!$S$7+1&lt;13,'1'!$S$7+1,IF('1'!$S$7+1=12,1,'1'!$S$7+1-12)))</f>
        <v>11</v>
      </c>
      <c r="Z11" s="283">
        <f>IF(Z10="","",IF('1'!$S$7+1&lt;13,'1'!$S$7+1,IF('1'!$S$7+1=12,1,'1'!$S$7+1-12)))</f>
        <v>11</v>
      </c>
      <c r="AA11" s="284">
        <f>IF(AA10="","",IF('1'!$S$7+1&lt;13,'1'!$S$7+1,IF('1'!$S$7+1=12,1,'1'!$S$7+1-12)))</f>
        <v>11</v>
      </c>
      <c r="AB11" s="282">
        <f>IF(AB10="","",IF('1'!$S$7+1&lt;13,'1'!$S$7+1,IF('1'!$S$7+1=12,1,'1'!$S$7+1-12)))</f>
        <v>11</v>
      </c>
      <c r="AC11" s="282">
        <f>IF(AC10="","",IF('1'!$S$7+1&lt;13,'1'!$S$7+1,IF('1'!$S$7+1=12,1,'1'!$S$7+1-12)))</f>
        <v>11</v>
      </c>
      <c r="AD11" s="282">
        <f>IF(AD10="","",IF('1'!$S$7+1&lt;13,'1'!$S$7+1,IF('1'!$S$7+1=12,1,'1'!$S$7+1-12)))</f>
        <v>11</v>
      </c>
      <c r="AE11" s="282">
        <f>IF(AE10="","",IF('1'!$S$7+1&lt;13,'1'!$S$7+1,IF('1'!$S$7+1=12,1,'1'!$S$7+1-12)))</f>
        <v>11</v>
      </c>
      <c r="AF11" s="282">
        <f>IF(AF10="","",IF('1'!$S$7+1&lt;13,'1'!$S$7+1,IF('1'!$S$7+1=12,1,'1'!$S$7+1-12)))</f>
        <v>11</v>
      </c>
      <c r="AG11" s="285">
        <f>IF(AG10="","",IF('1'!$S$7+1&lt;13,'1'!$S$7+1,IF('1'!$S$7+1=12,1,'1'!$S$7+1-12)))</f>
        <v>11</v>
      </c>
      <c r="AH11" s="286">
        <f>IF(AH10="","",IF('1'!$S$7+1&lt;13,'1'!$S$7+1,IF('1'!$S$7+1=12,1,'1'!$S$7+1-12)))</f>
        <v>11</v>
      </c>
      <c r="AI11" s="282">
        <f>IF(AI10="","",IF('1'!$S$7+1&lt;13,'1'!$S$7+1,IF('1'!$S$7+1=12,1,'1'!$S$7+1-12)))</f>
        <v>11</v>
      </c>
      <c r="AJ11" s="282">
        <f>IF(AJ10="","",IF('1'!$S$7+1&lt;13,'1'!$S$7+1,IF('1'!$S$7+1=12,1,'1'!$S$7+1-12)))</f>
        <v>11</v>
      </c>
      <c r="AK11" s="282">
        <f>IF(AK10="","",IF('1'!$S$7+1&lt;13,'1'!$S$7+1,IF('1'!$S$7+1=12,1,'1'!$S$7+1-12)))</f>
        <v>11</v>
      </c>
      <c r="AL11" s="282">
        <f>IF(AL10="","",IF('1'!$S$7+1&lt;13,'1'!$S$7+1,IF('1'!$S$7+1=12,1,'1'!$S$7+1-12)))</f>
        <v>11</v>
      </c>
      <c r="AM11" s="282">
        <f>IF(AM10="","",IF('1'!$S$7+1&lt;13,'1'!$S$7+1,IF('1'!$S$7+1=12,1,'1'!$S$7+1-12)))</f>
        <v>11</v>
      </c>
      <c r="AN11" s="285" t="str">
        <f>IF(AN10="","",IF('1'!$S$7+1&lt;13,'1'!$S$7+1,IF('1'!$S$7+1=12,1,'1'!$S$7+1-12)))</f>
        <v/>
      </c>
      <c r="AO11" s="286" t="str">
        <f>IF(AO10="","",IF('1'!$S$7+1&lt;13,'1'!$S$7+1,IF('1'!$S$7+1=12,1,'1'!$S$7+1-12)))</f>
        <v/>
      </c>
      <c r="AP11" s="282" t="str">
        <f>IF(AP10="","",IF('1'!$S$7+1&lt;13,'1'!$S$7+1,IF('1'!$S$7+1=12,1,'1'!$S$7+1-12)))</f>
        <v/>
      </c>
      <c r="AQ11" s="282" t="str">
        <f>IF(AQ10="","",IF('1'!$S$7+1&lt;13,'1'!$S$7+1,IF('1'!$S$7+1=12,1,'1'!$S$7+1-12)))</f>
        <v/>
      </c>
      <c r="AR11" s="282" t="str">
        <f>IF(AR10="","",IF('1'!$S$7+1&lt;13,'1'!$S$7+1,IF('1'!$S$7+1=12,1,'1'!$S$7+1-12)))</f>
        <v/>
      </c>
      <c r="AS11" s="282" t="str">
        <f>IF(AS10="","",IF('1'!$S$7+1&lt;13,'1'!$S$7+1,IF('1'!$S$7+1=12,1,'1'!$S$7+1-12)))</f>
        <v/>
      </c>
      <c r="AT11" s="282" t="str">
        <f>IF(AT10="","",IF('1'!$S$7+1&lt;13,'1'!$S$7+1,IF('1'!$S$7+1=12,1,'1'!$S$7+1-12)))</f>
        <v/>
      </c>
      <c r="AU11" s="287" t="str">
        <f>IF(AU10="","",IF('1'!$S$7+1&lt;13,'1'!$S$7+1,IF('1'!$S$7+1=12,1,'1'!$S$7+1-12)))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62">
        <f>IF(MAX(F12:AU12)&gt;5,0,SUM(F12:AU12))</f>
        <v>0</v>
      </c>
      <c r="BA12" s="563"/>
      <c r="BB12" s="414">
        <f>AZ12+'1'!BC12</f>
        <v>0</v>
      </c>
      <c r="BC12" s="415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62">
        <f>IF(MAX(F13:AU13)&gt;5,0,SUM(F13:AU13))</f>
        <v>0</v>
      </c>
      <c r="BA13" s="563"/>
      <c r="BB13" s="427">
        <f>AZ13+'1'!BC13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3">
        <f>AZ14+'1'!BC14</f>
        <v>0</v>
      </c>
      <c r="BC14" s="424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521" t="s">
        <v>40</v>
      </c>
      <c r="AW15" s="412"/>
      <c r="AX15" s="412"/>
      <c r="AY15" s="412"/>
      <c r="AZ15" s="412"/>
      <c r="BA15" s="412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399" t="s">
        <v>10</v>
      </c>
      <c r="AW16" s="434"/>
      <c r="AX16" s="552" t="s">
        <v>64</v>
      </c>
      <c r="AY16" s="561"/>
      <c r="AZ16" s="434" t="s">
        <v>84</v>
      </c>
      <c r="BA16" s="560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IF(MAX($F$12:$AU$14)&gt;5,0,SUMPRODUCT(F17:AU17,$F$83:$AU$83)+'1'!AW17)</f>
        <v>0</v>
      </c>
      <c r="AW17" s="343"/>
      <c r="AX17" s="343">
        <f>IF(MAX($F$12:$AU$14)&gt;5,0,SUMPRODUCT(F17:AU17,$F$84:$AU$84)+'1'!AY17)</f>
        <v>0</v>
      </c>
      <c r="AY17" s="343"/>
      <c r="AZ17" s="343">
        <f>IF(MAX($F$12:$AU$14)&gt;5,0,SUMPRODUCT(F17:AU17,$F$85:$AU$85)+'1'!BA17)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IF(MAX($F$12:$AU$14)&gt;5,0,SUMPRODUCT(F18:AU18,$F$83:$AU$83)+'1'!AW18)</f>
        <v>0</v>
      </c>
      <c r="AW18" s="319"/>
      <c r="AX18" s="319">
        <f>IF(MAX($F$12:$AU$14)&gt;5,0,SUMPRODUCT(F18:AU18,$F$84:$AU$84)+'1'!AY18)</f>
        <v>0</v>
      </c>
      <c r="AY18" s="319"/>
      <c r="AZ18" s="319">
        <f>IF(MAX($F$12:$AU$14)&gt;5,0,SUMPRODUCT(F18:AU18,$F$85:$AU$85)+'1'!BA18)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IF(MAX($F$12:$AU$14)&gt;5,0,SUMPRODUCT(F19:AU19,$F$83:$AU$83)+'1'!AW19)</f>
        <v>0</v>
      </c>
      <c r="AW19" s="319"/>
      <c r="AX19" s="319">
        <f>IF(MAX($F$12:$AU$14)&gt;5,0,SUMPRODUCT(F19:AU19,$F$84:$AU$84)+'1'!AY19)</f>
        <v>0</v>
      </c>
      <c r="AY19" s="319"/>
      <c r="AZ19" s="319">
        <f>IF(MAX($F$12:$AU$14)&gt;5,0,SUMPRODUCT(F19:AU19,$F$85:$AU$85)+'1'!BA19)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IF(MAX($F$12:$AU$14)&gt;5,0,SUMPRODUCT(F20:AU20,$F$83:$AU$83)+'1'!AW20)</f>
        <v>0</v>
      </c>
      <c r="AW20" s="319"/>
      <c r="AX20" s="319">
        <f>IF(MAX($F$12:$AU$14)&gt;5,0,SUMPRODUCT(F20:AU20,$F$84:$AU$84)+'1'!AY20)</f>
        <v>0</v>
      </c>
      <c r="AY20" s="319"/>
      <c r="AZ20" s="319">
        <f>IF(MAX($F$12:$AU$14)&gt;5,0,SUMPRODUCT(F20:AU20,$F$85:$AU$85)+'1'!BA20)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IF(MAX($F$12:$AU$14)&gt;5,0,SUMPRODUCT(F21:AU21,$F$83:$AU$83)+'1'!AW21)</f>
        <v>0</v>
      </c>
      <c r="AW21" s="319"/>
      <c r="AX21" s="319">
        <f>IF(MAX($F$12:$AU$14)&gt;5,0,SUMPRODUCT(F21:AU21,$F$84:$AU$84)+'1'!AY21)</f>
        <v>0</v>
      </c>
      <c r="AY21" s="319"/>
      <c r="AZ21" s="319">
        <f>IF(MAX($F$12:$AU$14)&gt;5,0,SUMPRODUCT(F21:AU21,$F$85:$AU$85)+'1'!BA21)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IF(MAX($F$12:$AU$14)&gt;5,0,SUMPRODUCT(F22:AU22,$F$83:$AU$83)+'1'!AW22)</f>
        <v>0</v>
      </c>
      <c r="AW22" s="319"/>
      <c r="AX22" s="319">
        <f>IF(MAX($F$12:$AU$14)&gt;5,0,SUMPRODUCT(F22:AU22,$F$84:$AU$84)+'1'!AY22)</f>
        <v>0</v>
      </c>
      <c r="AY22" s="319"/>
      <c r="AZ22" s="319">
        <f>IF(MAX($F$12:$AU$14)&gt;5,0,SUMPRODUCT(F22:AU22,$F$85:$AU$85)+'1'!BA22)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IF(MAX($F$12:$AU$14)&gt;5,0,SUMPRODUCT(F23:AU23,$F$83:$AU$83)+'1'!AW23)</f>
        <v>0</v>
      </c>
      <c r="AW23" s="319"/>
      <c r="AX23" s="319">
        <f>IF(MAX($F$12:$AU$14)&gt;5,0,SUMPRODUCT(F23:AU23,$F$84:$AU$84)+'1'!AY23)</f>
        <v>0</v>
      </c>
      <c r="AY23" s="319"/>
      <c r="AZ23" s="319">
        <f>IF(MAX($F$12:$AU$14)&gt;5,0,SUMPRODUCT(F23:AU23,$F$85:$AU$85)+'1'!BA23)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IF(MAX($F$12:$AU$14)&gt;5,0,SUMPRODUCT(F24:AU24,$F$83:$AU$83)+'1'!AW24)</f>
        <v>0</v>
      </c>
      <c r="AW24" s="319"/>
      <c r="AX24" s="319">
        <f>IF(MAX($F$12:$AU$14)&gt;5,0,SUMPRODUCT(F24:AU24,$F$84:$AU$84)+'1'!AY24)</f>
        <v>0</v>
      </c>
      <c r="AY24" s="319"/>
      <c r="AZ24" s="319">
        <f>IF(MAX($F$12:$AU$14)&gt;5,0,SUMPRODUCT(F24:AU24,$F$85:$AU$85)+'1'!BA24)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IF(MAX($F$12:$AU$14)&gt;5,0,SUMPRODUCT(F25:AU25,$F$83:$AU$83)+'1'!AW25)</f>
        <v>0</v>
      </c>
      <c r="AW25" s="319"/>
      <c r="AX25" s="319">
        <f>IF(MAX($F$12:$AU$14)&gt;5,0,SUMPRODUCT(F25:AU25,$F$84:$AU$84)+'1'!AY25)</f>
        <v>0</v>
      </c>
      <c r="AY25" s="319"/>
      <c r="AZ25" s="319">
        <f>IF(MAX($F$12:$AU$14)&gt;5,0,SUMPRODUCT(F25:AU25,$F$85:$AU$85)+'1'!BA25)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IF(MAX($F$12:$AU$14)&gt;5,0,SUMPRODUCT(F26:AU26,$F$83:$AU$83)+'1'!AW26)</f>
        <v>0</v>
      </c>
      <c r="AW26" s="319"/>
      <c r="AX26" s="319">
        <f>IF(MAX($F$12:$AU$14)&gt;5,0,SUMPRODUCT(F26:AU26,$F$84:$AU$84)+'1'!AY26)</f>
        <v>0</v>
      </c>
      <c r="AY26" s="319"/>
      <c r="AZ26" s="319">
        <f>IF(MAX($F$12:$AU$14)&gt;5,0,SUMPRODUCT(F26:AU26,$F$85:$AU$85)+'1'!BA26)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IF(MAX($F$12:$AU$14)&gt;5,0,SUMPRODUCT(F27:AU27,$F$83:$AU$83)+'1'!AW27)</f>
        <v>0</v>
      </c>
      <c r="AW27" s="319"/>
      <c r="AX27" s="319">
        <f>IF(MAX($F$12:$AU$14)&gt;5,0,SUMPRODUCT(F27:AU27,$F$84:$AU$84)+'1'!AY27)</f>
        <v>0</v>
      </c>
      <c r="AY27" s="319"/>
      <c r="AZ27" s="319">
        <f>IF(MAX($F$12:$AU$14)&gt;5,0,SUMPRODUCT(F27:AU27,$F$85:$AU$85)+'1'!BA27)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IF(MAX($F$12:$AU$14)&gt;5,0,SUMPRODUCT(F28:AU28,$F$83:$AU$83)+'1'!AW28)</f>
        <v>0</v>
      </c>
      <c r="AW28" s="319"/>
      <c r="AX28" s="319">
        <f>IF(MAX($F$12:$AU$14)&gt;5,0,SUMPRODUCT(F28:AU28,$F$84:$AU$84)+'1'!AY28)</f>
        <v>0</v>
      </c>
      <c r="AY28" s="319"/>
      <c r="AZ28" s="319">
        <f>IF(MAX($F$12:$AU$14)&gt;5,0,SUMPRODUCT(F28:AU28,$F$85:$AU$85)+'1'!BA28)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IF(MAX($F$12:$AU$14)&gt;5,0,SUMPRODUCT(F29:AU29,$F$83:$AU$83)+'1'!AW29)</f>
        <v>0</v>
      </c>
      <c r="AW29" s="518"/>
      <c r="AX29" s="518">
        <f>IF(MAX($F$12:$AU$14)&gt;5,0,SUMPRODUCT(F29:AU29,$F$84:$AU$84)+'1'!AY29)</f>
        <v>0</v>
      </c>
      <c r="AY29" s="518"/>
      <c r="AZ29" s="518">
        <f>IF(MAX($F$12:$AU$14)&gt;5,0,SUMPRODUCT(F29:AU29,$F$85:$AU$85)+'1'!BA29)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IF(MAX($F$12:$AU$14)&gt;5,0,SUMPRODUCT(F31:AU31,$F$83:$AU$83)+'1'!AW31)</f>
        <v>0</v>
      </c>
      <c r="AW31" s="353"/>
      <c r="AX31" s="351">
        <f>IF(MAX($F$12:$AU$14)&gt;5,0,SUMPRODUCT(F31:AU31,$F$84:$AU$84)+'1'!AY31)</f>
        <v>0</v>
      </c>
      <c r="AY31" s="351"/>
      <c r="AZ31" s="566">
        <f>IF(MAX($F$12:$AU$14)&gt;5,0,SUMPRODUCT(F31:AU31,$F$85:$AU$85)+'1'!BA31)</f>
        <v>0</v>
      </c>
      <c r="BA31" s="445"/>
      <c r="BB31" s="352">
        <f t="shared" ref="BB31:BB46" si="3"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IF(MAX($F$12:$AU$14)&gt;5,0,SUMPRODUCT(F32:AU32,$F$83:$AU$83)+'1'!AW32)</f>
        <v>0</v>
      </c>
      <c r="AW32" s="321"/>
      <c r="AX32" s="319">
        <f>IF(MAX($F$12:$AU$14)&gt;5,0,SUMPRODUCT(F32:AU32,$F$84:$AU$84)+'1'!AY32)</f>
        <v>0</v>
      </c>
      <c r="AY32" s="319"/>
      <c r="AZ32" s="320">
        <f>IF(MAX($F$12:$AU$14)&gt;5,0,SUMPRODUCT(F32:AU32,$F$85:$AU$85)+'1'!BA32)</f>
        <v>0</v>
      </c>
      <c r="BA32" s="443"/>
      <c r="BB32" s="322">
        <f t="shared" si="3"/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IF(MAX($F$12:$AU$14)&gt;5,0,SUMPRODUCT(F33:AU33,$F$83:$AU$83)+'1'!AW33)</f>
        <v>0</v>
      </c>
      <c r="AW33" s="321"/>
      <c r="AX33" s="319">
        <f>IF(MAX($F$12:$AU$14)&gt;5,0,SUMPRODUCT(F33:AU33,$F$84:$AU$84)+'1'!AY33)</f>
        <v>0</v>
      </c>
      <c r="AY33" s="319"/>
      <c r="AZ33" s="320">
        <f>IF(MAX($F$12:$AU$14)&gt;5,0,SUMPRODUCT(F33:AU33,$F$85:$AU$85)+'1'!BA33)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IF(MAX($F$12:$AU$14)&gt;5,0,SUMPRODUCT(F34:AU34,$F$83:$AU$83)+'1'!AW34)</f>
        <v>0</v>
      </c>
      <c r="AW34" s="321"/>
      <c r="AX34" s="319">
        <f>IF(MAX($F$12:$AU$14)&gt;5,0,SUMPRODUCT(F34:AU34,$F$84:$AU$84)+'1'!AY34)</f>
        <v>0</v>
      </c>
      <c r="AY34" s="319"/>
      <c r="AZ34" s="320">
        <f>IF(MAX($F$12:$AU$14)&gt;5,0,SUMPRODUCT(F34:AU34,$F$85:$AU$85)+'1'!BA34)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IF(MAX($F$12:$AU$14)&gt;5,0,SUMPRODUCT(F35:AU35,$F$83:$AU$83)+'1'!AW35)</f>
        <v>0</v>
      </c>
      <c r="AW35" s="321"/>
      <c r="AX35" s="319">
        <f>IF(MAX($F$12:$AU$14)&gt;5,0,SUMPRODUCT(F35:AU35,$F$84:$AU$84)+'1'!AY35)</f>
        <v>0</v>
      </c>
      <c r="AY35" s="319"/>
      <c r="AZ35" s="320">
        <f>IF(MAX($F$12:$AU$14)&gt;5,0,SUMPRODUCT(F35:AU35,$F$85:$AU$85)+'1'!BA35)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IF(MAX($F$12:$AU$14)&gt;5,0,SUMPRODUCT(F36:AU36,$F$83:$AU$83)+'1'!AW36)</f>
        <v>0</v>
      </c>
      <c r="AW36" s="321"/>
      <c r="AX36" s="319">
        <f>IF(MAX($F$12:$AU$14)&gt;5,0,SUMPRODUCT(F36:AU36,$F$84:$AU$84)+'1'!AY36)</f>
        <v>0</v>
      </c>
      <c r="AY36" s="319"/>
      <c r="AZ36" s="320">
        <f>IF(MAX($F$12:$AU$14)&gt;5,0,SUMPRODUCT(F36:AU36,$F$85:$AU$85)+'1'!BA36)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IF(MAX($F$12:$AU$14)&gt;5,0,SUMPRODUCT(F37:AU37,$F$83:$AU$83)+'1'!AW37)</f>
        <v>0</v>
      </c>
      <c r="AW37" s="321"/>
      <c r="AX37" s="319">
        <f>IF(MAX($F$12:$AU$14)&gt;5,0,SUMPRODUCT(F37:AU37,$F$84:$AU$84)+'1'!AY37)</f>
        <v>0</v>
      </c>
      <c r="AY37" s="319"/>
      <c r="AZ37" s="320">
        <f>IF(MAX($F$12:$AU$14)&gt;5,0,SUMPRODUCT(F37:AU37,$F$85:$AU$85)+'1'!BA37)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IF(MAX($F$12:$AU$14)&gt;5,0,SUMPRODUCT(F38:AU38,$F$83:$AU$83)+'1'!AW38)</f>
        <v>0</v>
      </c>
      <c r="AW38" s="321"/>
      <c r="AX38" s="319">
        <f>IF(MAX($F$12:$AU$14)&gt;5,0,SUMPRODUCT(F38:AU38,$F$84:$AU$84)+'1'!AY38)</f>
        <v>0</v>
      </c>
      <c r="AY38" s="319"/>
      <c r="AZ38" s="320">
        <f>IF(MAX($F$12:$AU$14)&gt;5,0,SUMPRODUCT(F38:AU38,$F$85:$AU$85)+'1'!BA38)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IF(MAX($F$12:$AU$14)&gt;5,0,SUMPRODUCT(F39:AU39,$F$83:$AU$83)+'1'!AW39)</f>
        <v>0</v>
      </c>
      <c r="AW39" s="321"/>
      <c r="AX39" s="319">
        <f>IF(MAX($F$12:$AU$14)&gt;5,0,SUMPRODUCT(F39:AU39,$F$84:$AU$84)+'1'!AY39)</f>
        <v>0</v>
      </c>
      <c r="AY39" s="319"/>
      <c r="AZ39" s="320">
        <f>IF(MAX($F$12:$AU$14)&gt;5,0,SUMPRODUCT(F39:AU39,$F$85:$AU$85)+'1'!BA39)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IF(MAX($F$12:$AU$14)&gt;5,0,SUMPRODUCT(F40:AU40,$F$83:$AU$83)+'1'!AW40)</f>
        <v>0</v>
      </c>
      <c r="AW40" s="321"/>
      <c r="AX40" s="319">
        <f>IF(MAX($F$12:$AU$14)&gt;5,0,SUMPRODUCT(F40:AU40,$F$84:$AU$84)+'1'!AY40)</f>
        <v>0</v>
      </c>
      <c r="AY40" s="319"/>
      <c r="AZ40" s="320">
        <f>IF(MAX($F$12:$AU$14)&gt;5,0,SUMPRODUCT(F40:AU40,$F$85:$AU$85)+'1'!BA40)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IF(MAX($F$12:$AU$14)&gt;5,0,SUMPRODUCT(F41:AU41,$F$83:$AU$83)+'1'!AW41)</f>
        <v>0</v>
      </c>
      <c r="AW41" s="321"/>
      <c r="AX41" s="319">
        <f>IF(MAX($F$12:$AU$14)&gt;5,0,SUMPRODUCT(F41:AU41,$F$84:$AU$84)+'1'!AY41)</f>
        <v>0</v>
      </c>
      <c r="AY41" s="319"/>
      <c r="AZ41" s="320">
        <f>IF(MAX($F$12:$AU$14)&gt;5,0,SUMPRODUCT(F41:AU41,$F$85:$AU$85)+'1'!BA41)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IF(MAX($F$12:$AU$14)&gt;5,0,SUMPRODUCT(F42:AU42,$F$83:$AU$83)+'1'!AW42)</f>
        <v>0</v>
      </c>
      <c r="AW42" s="321"/>
      <c r="AX42" s="319">
        <f>IF(MAX($F$12:$AU$14)&gt;5,0,SUMPRODUCT(F42:AU42,$F$84:$AU$84)+'1'!AY42)</f>
        <v>0</v>
      </c>
      <c r="AY42" s="319"/>
      <c r="AZ42" s="320">
        <f>IF(MAX($F$12:$AU$14)&gt;5,0,SUMPRODUCT(F42:AU42,$F$85:$AU$85)+'1'!BA42)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IF(MAX($F$12:$AU$14)&gt;5,0,SUMPRODUCT(F43:AU43,$F$83:$AU$83)+'1'!AW43)</f>
        <v>0</v>
      </c>
      <c r="AW43" s="321"/>
      <c r="AX43" s="319">
        <f>IF(MAX($F$12:$AU$14)&gt;5,0,SUMPRODUCT(F43:AU43,$F$84:$AU$84)+'1'!AY43)</f>
        <v>0</v>
      </c>
      <c r="AY43" s="319"/>
      <c r="AZ43" s="320">
        <f>IF(MAX($F$12:$AU$14)&gt;5,0,SUMPRODUCT(F43:AU43,$F$85:$AU$85)+'1'!BA43)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IF(MAX($F$12:$AU$14)&gt;5,0,SUMPRODUCT(F44:AU44,$F$83:$AU$83)+'1'!AW44)</f>
        <v>0</v>
      </c>
      <c r="AW44" s="321"/>
      <c r="AX44" s="319">
        <f>IF(MAX($F$12:$AU$14)&gt;5,0,SUMPRODUCT(F44:AU44,$F$84:$AU$84)+'1'!AY44)</f>
        <v>0</v>
      </c>
      <c r="AY44" s="319"/>
      <c r="AZ44" s="320">
        <f>IF(MAX($F$12:$AU$14)&gt;5,0,SUMPRODUCT(F44:AU44,$F$85:$AU$85)+'1'!BA44)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IF(MAX($F$12:$AU$14)&gt;5,0,SUMPRODUCT(F45:AU45,$F$83:$AU$83)+'1'!AW45)</f>
        <v>0</v>
      </c>
      <c r="AW45" s="321"/>
      <c r="AX45" s="319">
        <f>IF(MAX($F$12:$AU$14)&gt;5,0,SUMPRODUCT(F45:AU45,$F$84:$AU$84)+'1'!AY45)</f>
        <v>0</v>
      </c>
      <c r="AY45" s="319"/>
      <c r="AZ45" s="320">
        <f>IF(MAX($F$12:$AU$14)&gt;5,0,SUMPRODUCT(F45:AU45,$F$85:$AU$85)+'1'!BA45)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IF(MAX($F$12:$AU$14)&gt;5,0,SUMPRODUCT(F46:AU46,$F$83:$AU$83)+'1'!AW46)</f>
        <v>0</v>
      </c>
      <c r="AW46" s="321"/>
      <c r="AX46" s="319">
        <f>IF(MAX($F$12:$AU$14)&gt;5,0,SUMPRODUCT(F46:AU46,$F$84:$AU$84)+'1'!AY46)</f>
        <v>0</v>
      </c>
      <c r="AY46" s="319"/>
      <c r="AZ46" s="320">
        <f>IF(MAX($F$12:$AU$14)&gt;5,0,SUMPRODUCT(F46:AU46,$F$85:$AU$85)+'1'!BA46)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IF(MAX($F$12:$AU$14)&gt;5,0,SUMPRODUCT(F47:AU47,$F$83:$AU$83)+'1'!AW47)</f>
        <v>0</v>
      </c>
      <c r="AW47" s="321"/>
      <c r="AX47" s="319">
        <f>IF(MAX($F$12:$AU$14)&gt;5,0,SUMPRODUCT(F47:AU47,$F$84:$AU$84)+'1'!AY47)</f>
        <v>0</v>
      </c>
      <c r="AY47" s="319"/>
      <c r="AZ47" s="320">
        <f>IF(MAX($F$12:$AU$14)&gt;5,0,SUMPRODUCT(F47:AU47,$F$85:$AU$85)+'1'!BA47)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IF(MAX($F$12:$AU$14)&gt;5,0,SUMPRODUCT(F48:AU48,$F$83:$AU$83)+'1'!AW48)</f>
        <v>0</v>
      </c>
      <c r="AW48" s="321"/>
      <c r="AX48" s="319">
        <f>IF(MAX($F$12:$AU$14)&gt;5,0,SUMPRODUCT(F48:AU48,$F$84:$AU$84)+'1'!AY48)</f>
        <v>0</v>
      </c>
      <c r="AY48" s="319"/>
      <c r="AZ48" s="320">
        <f>IF(MAX($F$12:$AU$14)&gt;5,0,SUMPRODUCT(F48:AU48,$F$85:$AU$85)+'1'!BA48)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IF(MAX($F$12:$AU$14)&gt;5,0,SUMPRODUCT(F49:AU49,$F$83:$AU$83)+'1'!AW49)</f>
        <v>0</v>
      </c>
      <c r="AW49" s="321"/>
      <c r="AX49" s="319">
        <f>IF(MAX($F$12:$AU$14)&gt;5,0,SUMPRODUCT(F49:AU49,$F$84:$AU$84)+'1'!AY49)</f>
        <v>0</v>
      </c>
      <c r="AY49" s="319"/>
      <c r="AZ49" s="320">
        <f>IF(MAX($F$12:$AU$14)&gt;5,0,SUMPRODUCT(F49:AU49,$F$85:$AU$85)+'1'!BA49)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IF(MAX($F$12:$AU$14)&gt;5,0,SUMPRODUCT(F50:AU50,$F$83:$AU$83)+'1'!AW50)</f>
        <v>0</v>
      </c>
      <c r="AW50" s="321"/>
      <c r="AX50" s="319">
        <f>IF(MAX($F$12:$AU$14)&gt;5,0,SUMPRODUCT(F50:AU50,$F$84:$AU$84)+'1'!AY50)</f>
        <v>0</v>
      </c>
      <c r="AY50" s="319"/>
      <c r="AZ50" s="320">
        <f>IF(MAX($F$12:$AU$14)&gt;5,0,SUMPRODUCT(F50:AU50,$F$85:$AU$85)+'1'!BA50)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IF(MAX($F$12:$AU$14)&gt;5,0,SUMPRODUCT(F51:AU51,$F$83:$AU$83)+'1'!AW51)</f>
        <v>0</v>
      </c>
      <c r="AW51" s="321"/>
      <c r="AX51" s="319">
        <f>IF(MAX($F$12:$AU$14)&gt;5,0,SUMPRODUCT(F51:AU51,$F$84:$AU$84)+'1'!AY51)</f>
        <v>0</v>
      </c>
      <c r="AY51" s="319"/>
      <c r="AZ51" s="320">
        <f>IF(MAX($F$12:$AU$14)&gt;5,0,SUMPRODUCT(F51:AU51,$F$85:$AU$85)+'1'!BA51)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IF(MAX($F$12:$AU$14)&gt;5,0,SUMPRODUCT(F52:AU52,$F$83:$AU$83)+'1'!AW52)</f>
        <v>0</v>
      </c>
      <c r="AW52" s="321"/>
      <c r="AX52" s="319">
        <f>IF(MAX($F$12:$AU$14)&gt;5,0,SUMPRODUCT(F52:AU52,$F$84:$AU$84)+'1'!AY52)</f>
        <v>0</v>
      </c>
      <c r="AY52" s="319"/>
      <c r="AZ52" s="320">
        <f>IF(MAX($F$12:$AU$14)&gt;5,0,SUMPRODUCT(F52:AU52,$F$85:$AU$85)+'1'!BA52)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IF(MAX($F$12:$AU$14)&gt;5,0,SUMPRODUCT(F53:AU53,$F$83:$AU$83)+'1'!AW53)</f>
        <v>0</v>
      </c>
      <c r="AW53" s="321"/>
      <c r="AX53" s="319">
        <f>IF(MAX($F$12:$AU$14)&gt;5,0,SUMPRODUCT(F53:AU53,$F$84:$AU$84)+'1'!AY53)</f>
        <v>0</v>
      </c>
      <c r="AY53" s="319"/>
      <c r="AZ53" s="320">
        <f>IF(MAX($F$12:$AU$14)&gt;5,0,SUMPRODUCT(F53:AU53,$F$85:$AU$85)+'1'!BA53)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IF(MAX($F$12:$AU$14)&gt;5,0,SUMPRODUCT(F54:AU54,$F$83:$AU$83)+'1'!AW54)</f>
        <v>0</v>
      </c>
      <c r="AW54" s="321"/>
      <c r="AX54" s="319">
        <f>IF(MAX($F$12:$AU$14)&gt;5,0,SUMPRODUCT(F54:AU54,$F$84:$AU$84)+'1'!AY54)</f>
        <v>0</v>
      </c>
      <c r="AY54" s="319"/>
      <c r="AZ54" s="320">
        <f>IF(MAX($F$12:$AU$14)&gt;5,0,SUMPRODUCT(F54:AU54,$F$85:$AU$85)+'1'!BA54)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IF(MAX($F$12:$AU$14)&gt;5,0,SUMPRODUCT(F55:AU55,$F$83:$AU$83)+'1'!AW55)</f>
        <v>0</v>
      </c>
      <c r="AW55" s="321"/>
      <c r="AX55" s="319">
        <f>IF(MAX($F$12:$AU$14)&gt;5,0,SUMPRODUCT(F55:AU55,$F$84:$AU$84)+'1'!AY55)</f>
        <v>0</v>
      </c>
      <c r="AY55" s="319"/>
      <c r="AZ55" s="320">
        <f>IF(MAX($F$12:$AU$14)&gt;5,0,SUMPRODUCT(F55:AU55,$F$85:$AU$85)+'1'!BA55)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IF(MAX($F$12:$AU$14)&gt;5,0,SUMPRODUCT(F56:AU56,$F$83:$AU$83)+'1'!AW56)</f>
        <v>0</v>
      </c>
      <c r="AW56" s="321"/>
      <c r="AX56" s="319">
        <f>IF(MAX($F$12:$AU$14)&gt;5,0,SUMPRODUCT(F56:AU56,$F$84:$AU$84)+'1'!AY56)</f>
        <v>0</v>
      </c>
      <c r="AY56" s="319"/>
      <c r="AZ56" s="320">
        <f>IF(MAX($F$12:$AU$14)&gt;5,0,SUMPRODUCT(F56:AU56,$F$85:$AU$85)+'1'!BA56)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IF(MAX($F$12:$AU$14)&gt;5,0,SUMPRODUCT(F57:AU57,$F$83:$AU$83)+'1'!AW57)</f>
        <v>0</v>
      </c>
      <c r="AW57" s="321"/>
      <c r="AX57" s="319">
        <f>IF(MAX($F$12:$AU$14)&gt;5,0,SUMPRODUCT(F57:AU57,$F$84:$AU$84)+'1'!AY57)</f>
        <v>0</v>
      </c>
      <c r="AY57" s="319"/>
      <c r="AZ57" s="320">
        <f>IF(MAX($F$12:$AU$14)&gt;5,0,SUMPRODUCT(F57:AU57,$F$85:$AU$85)+'1'!BA57)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IF(MAX($F$12:$AU$14)&gt;5,0,SUMPRODUCT(F58:AU58,$F$83:$AU$83)+'1'!AW58)</f>
        <v>0</v>
      </c>
      <c r="AW58" s="321"/>
      <c r="AX58" s="319">
        <f>IF(MAX($F$12:$AU$14)&gt;5,0,SUMPRODUCT(F58:AU58,$F$84:$AU$84)+'1'!AY58)</f>
        <v>0</v>
      </c>
      <c r="AY58" s="319"/>
      <c r="AZ58" s="320">
        <f>IF(MAX($F$12:$AU$14)&gt;5,0,SUMPRODUCT(F58:AU58,$F$85:$AU$85)+'1'!BA58)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IF(MAX($F$12:$AU$14)&gt;5,0,SUMPRODUCT(F59:AU59,$F$83:$AU$83)+'1'!AW59)</f>
        <v>0</v>
      </c>
      <c r="AW59" s="321"/>
      <c r="AX59" s="319">
        <f>IF(MAX($F$12:$AU$14)&gt;5,0,SUMPRODUCT(F59:AU59,$F$84:$AU$84)+'1'!AY59)</f>
        <v>0</v>
      </c>
      <c r="AY59" s="319"/>
      <c r="AZ59" s="320">
        <f>IF(MAX($F$12:$AU$14)&gt;5,0,SUMPRODUCT(F59:AU59,$F$85:$AU$85)+'1'!BA59)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IF(MAX($F$12:$AU$14)&gt;5,0,SUMPRODUCT(F60:AU60,$F$83:$AU$83)+'1'!AW60)</f>
        <v>0</v>
      </c>
      <c r="AW60" s="321"/>
      <c r="AX60" s="319">
        <f>IF(MAX($F$12:$AU$14)&gt;5,0,SUMPRODUCT(F60:AU60,$F$84:$AU$84)+'1'!AY60)</f>
        <v>0</v>
      </c>
      <c r="AY60" s="319"/>
      <c r="AZ60" s="320">
        <f>IF(MAX($F$12:$AU$14)&gt;5,0,SUMPRODUCT(F60:AU60,$F$85:$AU$85)+'1'!BA60)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IF(MAX($F$12:$AU$14)&gt;5,0,SUMPRODUCT(F61:AU61,$F$83:$AU$83)+'1'!AW61)</f>
        <v>0</v>
      </c>
      <c r="AW61" s="321"/>
      <c r="AX61" s="319">
        <f>IF(MAX($F$12:$AU$14)&gt;5,0,SUMPRODUCT(F61:AU61,$F$84:$AU$84)+'1'!AY61)</f>
        <v>0</v>
      </c>
      <c r="AY61" s="319"/>
      <c r="AZ61" s="320">
        <f>IF(MAX($F$12:$AU$14)&gt;5,0,SUMPRODUCT(F61:AU61,$F$85:$AU$85)+'1'!BA61)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IF(MAX($F$12:$AU$14)&gt;5,0,SUMPRODUCT(F62:AU62,$F$83:$AU$83)+'1'!AW62)</f>
        <v>0</v>
      </c>
      <c r="AW62" s="321"/>
      <c r="AX62" s="319">
        <f>IF(MAX($F$12:$AU$14)&gt;5,0,SUMPRODUCT(F62:AU62,$F$84:$AU$84)+'1'!AY62)</f>
        <v>0</v>
      </c>
      <c r="AY62" s="319"/>
      <c r="AZ62" s="320">
        <f>IF(MAX($F$12:$AU$14)&gt;5,0,SUMPRODUCT(F62:AU62,$F$85:$AU$85)+'1'!BA62)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IF(MAX($F$12:$AU$14)&gt;5,0,SUMPRODUCT(F63:AU63,$F$83:$AU$83)+'1'!AW63)</f>
        <v>0</v>
      </c>
      <c r="AW63" s="321"/>
      <c r="AX63" s="319">
        <f>IF(MAX($F$12:$AU$14)&gt;5,0,SUMPRODUCT(F63:AU63,$F$84:$AU$84)+'1'!AY63)</f>
        <v>0</v>
      </c>
      <c r="AY63" s="319"/>
      <c r="AZ63" s="320">
        <f>IF(MAX($F$12:$AU$14)&gt;5,0,SUMPRODUCT(F63:AU63,$F$85:$AU$85)+'1'!BA63)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IF(MAX($F$12:$AU$14)&gt;5,0,SUMPRODUCT(F64:AU64,$F$83:$AU$83)+'1'!AW64)</f>
        <v>0</v>
      </c>
      <c r="AW64" s="321"/>
      <c r="AX64" s="319">
        <f>IF(MAX($F$12:$AU$14)&gt;5,0,SUMPRODUCT(F64:AU64,$F$84:$AU$84)+'1'!AY64)</f>
        <v>0</v>
      </c>
      <c r="AY64" s="319"/>
      <c r="AZ64" s="320">
        <f>IF(MAX($F$12:$AU$14)&gt;5,0,SUMPRODUCT(F64:AU64,$F$85:$AU$85)+'1'!BA64)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IF(MAX($F$12:$AU$14)&gt;5,0,SUMPRODUCT(F65:AU65,$F$83:$AU$83)+'1'!AW65)</f>
        <v>0</v>
      </c>
      <c r="AW65" s="321"/>
      <c r="AX65" s="319">
        <f>IF(MAX($F$12:$AU$14)&gt;5,0,SUMPRODUCT(F65:AU65,$F$84:$AU$84)+'1'!AY65)</f>
        <v>0</v>
      </c>
      <c r="AY65" s="319"/>
      <c r="AZ65" s="320">
        <f>IF(MAX($F$12:$AU$14)&gt;5,0,SUMPRODUCT(F65:AU65,$F$85:$AU$85)+'1'!BA65)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IF(MAX($F$12:$AU$14)&gt;5,0,SUMPRODUCT(F66:AU66,$F$83:$AU$83)+'1'!AW66)</f>
        <v>0</v>
      </c>
      <c r="AW66" s="321"/>
      <c r="AX66" s="319">
        <f>IF(MAX($F$12:$AU$14)&gt;5,0,SUMPRODUCT(F66:AU66,$F$84:$AU$84)+'1'!AY66)</f>
        <v>0</v>
      </c>
      <c r="AY66" s="319"/>
      <c r="AZ66" s="320">
        <f>IF(MAX($F$12:$AU$14)&gt;5,0,SUMPRODUCT(F66:AU66,$F$85:$AU$85)+'1'!BA66)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IF(MAX($F$12:$AU$14)&gt;5,0,SUMPRODUCT(F67:AU67,$F$83:$AU$83)+'1'!AW67)</f>
        <v>0</v>
      </c>
      <c r="AW67" s="321"/>
      <c r="AX67" s="319">
        <f>IF(MAX($F$12:$AU$14)&gt;5,0,SUMPRODUCT(F67:AU67,$F$84:$AU$84)+'1'!AY67)</f>
        <v>0</v>
      </c>
      <c r="AY67" s="319"/>
      <c r="AZ67" s="320">
        <f>IF(MAX($F$12:$AU$14)&gt;5,0,SUMPRODUCT(F67:AU67,$F$85:$AU$85)+'1'!BA67)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IF(MAX($F$12:$AU$14)&gt;5,0,SUMPRODUCT(F68:AU68,$F$83:$AU$83)+'1'!AW68)</f>
        <v>0</v>
      </c>
      <c r="AW68" s="321"/>
      <c r="AX68" s="319">
        <f>IF(MAX($F$12:$AU$14)&gt;5,0,SUMPRODUCT(F68:AU68,$F$84:$AU$84)+'1'!AY68)</f>
        <v>0</v>
      </c>
      <c r="AY68" s="319"/>
      <c r="AZ68" s="320">
        <f>IF(MAX($F$12:$AU$14)&gt;5,0,SUMPRODUCT(F68:AU68,$F$85:$AU$85)+'1'!BA68)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IF(MAX($F$12:$AU$14)&gt;5,0,SUMPRODUCT(F69:AU69,$F$83:$AU$83)+'1'!AW69)</f>
        <v>0</v>
      </c>
      <c r="AW69" s="321"/>
      <c r="AX69" s="319">
        <f>IF(MAX($F$12:$AU$14)&gt;5,0,SUMPRODUCT(F69:AU69,$F$84:$AU$84)+'1'!AY69)</f>
        <v>0</v>
      </c>
      <c r="AY69" s="319"/>
      <c r="AZ69" s="320">
        <f>IF(MAX($F$12:$AU$14)&gt;5,0,SUMPRODUCT(F69:AU69,$F$85:$AU$85)+'1'!BA69)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IF(MAX($F$12:$AU$14)&gt;5,0,SUMPRODUCT(F70:AU70,$F$83:$AU$83)+'1'!AW70)</f>
        <v>0</v>
      </c>
      <c r="AW70" s="321"/>
      <c r="AX70" s="319">
        <f>IF(MAX($F$12:$AU$14)&gt;5,0,SUMPRODUCT(F70:AU70,$F$84:$AU$84)+'1'!AY70)</f>
        <v>0</v>
      </c>
      <c r="AY70" s="319"/>
      <c r="AZ70" s="320">
        <f>IF(MAX($F$12:$AU$14)&gt;5,0,SUMPRODUCT(F70:AU70,$F$85:$AU$85)+'1'!BA70)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IF(MAX($F$12:$AU$14)&gt;5,0,SUMPRODUCT(F71:AU71,$F$83:$AU$83)+'1'!AW71)</f>
        <v>0</v>
      </c>
      <c r="AW71" s="321"/>
      <c r="AX71" s="319">
        <f>IF(MAX($F$12:$AU$14)&gt;5,0,SUMPRODUCT(F71:AU71,$F$84:$AU$84)+'1'!AY71)</f>
        <v>0</v>
      </c>
      <c r="AY71" s="319"/>
      <c r="AZ71" s="320">
        <f>IF(MAX($F$12:$AU$14)&gt;5,0,SUMPRODUCT(F71:AU71,$F$85:$AU$85)+'1'!BA71)</f>
        <v>0</v>
      </c>
      <c r="BA71" s="443"/>
      <c r="BB71" s="322">
        <f t="shared" ref="BB71:BB78" si="5">SUM(AV71:BA71)</f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IF(MAX($F$12:$AU$14)&gt;5,0,SUMPRODUCT(F72:AU72,$F$83:$AU$83)+'1'!AW72)</f>
        <v>0</v>
      </c>
      <c r="AW72" s="321"/>
      <c r="AX72" s="319">
        <f>IF(MAX($F$12:$AU$14)&gt;5,0,SUMPRODUCT(F72:AU72,$F$84:$AU$84)+'1'!AY72)</f>
        <v>0</v>
      </c>
      <c r="AY72" s="319"/>
      <c r="AZ72" s="320">
        <f>IF(MAX($F$12:$AU$14)&gt;5,0,SUMPRODUCT(F72:AU72,$F$85:$AU$85)+'1'!BA72)</f>
        <v>0</v>
      </c>
      <c r="BA72" s="443"/>
      <c r="BB72" s="322">
        <f t="shared" si="5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IF(MAX($F$12:$AU$14)&gt;5,0,SUMPRODUCT(F73:AU73,$F$83:$AU$83)+'1'!AW73)</f>
        <v>0</v>
      </c>
      <c r="AW73" s="321"/>
      <c r="AX73" s="319">
        <f>IF(MAX($F$12:$AU$14)&gt;5,0,SUMPRODUCT(F73:AU73,$F$84:$AU$84)+'1'!AY73)</f>
        <v>0</v>
      </c>
      <c r="AY73" s="319"/>
      <c r="AZ73" s="320">
        <f>IF(MAX($F$12:$AU$14)&gt;5,0,SUMPRODUCT(F73:AU73,$F$85:$AU$85)+'1'!BA73)</f>
        <v>0</v>
      </c>
      <c r="BA73" s="443"/>
      <c r="BB73" s="322">
        <f t="shared" si="5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IF(MAX($F$12:$AU$14)&gt;5,0,SUMPRODUCT(F74:AU74,$F$83:$AU$83)+'1'!AW74)</f>
        <v>0</v>
      </c>
      <c r="AW74" s="321"/>
      <c r="AX74" s="319">
        <f>IF(MAX($F$12:$AU$14)&gt;5,0,SUMPRODUCT(F74:AU74,$F$84:$AU$84)+'1'!AY74)</f>
        <v>0</v>
      </c>
      <c r="AY74" s="319"/>
      <c r="AZ74" s="320">
        <f>IF(MAX($F$12:$AU$14)&gt;5,0,SUMPRODUCT(F74:AU74,$F$85:$AU$85)+'1'!BA74)</f>
        <v>0</v>
      </c>
      <c r="BA74" s="443"/>
      <c r="BB74" s="322">
        <f t="shared" si="5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IF(MAX($F$12:$AU$14)&gt;5,0,SUMPRODUCT(F75:AU75,$F$83:$AU$83)+'1'!AW75)</f>
        <v>0</v>
      </c>
      <c r="AW75" s="321"/>
      <c r="AX75" s="319">
        <f>IF(MAX($F$12:$AU$14)&gt;5,0,SUMPRODUCT(F75:AU75,$F$84:$AU$84)+'1'!AY75)</f>
        <v>0</v>
      </c>
      <c r="AY75" s="319"/>
      <c r="AZ75" s="320">
        <f>IF(MAX($F$12:$AU$14)&gt;5,0,SUMPRODUCT(F75:AU75,$F$85:$AU$85)+'1'!BA75)</f>
        <v>0</v>
      </c>
      <c r="BA75" s="443"/>
      <c r="BB75" s="322">
        <f t="shared" si="5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IF(MAX($F$12:$AU$14)&gt;5,0,SUMPRODUCT(F76:AU76,$F$83:$AU$83)+'1'!AW76)</f>
        <v>0</v>
      </c>
      <c r="AW76" s="321"/>
      <c r="AX76" s="319">
        <f>IF(MAX($F$12:$AU$14)&gt;5,0,SUMPRODUCT(F76:AU76,$F$84:$AU$84)+'1'!AY76)</f>
        <v>0</v>
      </c>
      <c r="AY76" s="319"/>
      <c r="AZ76" s="320">
        <f>IF(MAX($F$12:$AU$14)&gt;5,0,SUMPRODUCT(F76:AU76,$F$85:$AU$85)+'1'!BA76)</f>
        <v>0</v>
      </c>
      <c r="BA76" s="443"/>
      <c r="BB76" s="322">
        <f t="shared" si="5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IF(MAX($F$12:$AU$14)&gt;5,0,SUMPRODUCT(F77:AU77,$F$83:$AU$83)+'1'!AW77)</f>
        <v>0</v>
      </c>
      <c r="AW77" s="321"/>
      <c r="AX77" s="319">
        <f>IF(MAX($F$12:$AU$14)&gt;5,0,SUMPRODUCT(F77:AU77,$F$84:$AU$84)+'1'!AY77)</f>
        <v>0</v>
      </c>
      <c r="AY77" s="319"/>
      <c r="AZ77" s="320">
        <f>IF(MAX($F$12:$AU$14)&gt;5,0,SUMPRODUCT(F77:AU77,$F$85:$AU$85)+'1'!BA77)</f>
        <v>0</v>
      </c>
      <c r="BA77" s="443"/>
      <c r="BB77" s="322">
        <f t="shared" si="5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IF(MAX($F$12:$AU$14)&gt;5,0,SUMPRODUCT(F78:AU78,$F$83:$AU$83)+'1'!AW78)</f>
        <v>0</v>
      </c>
      <c r="AW78" s="552"/>
      <c r="AX78" s="518">
        <f>IF(MAX($F$12:$AU$14)&gt;5,0,SUMPRODUCT(F78:AU78,$F$84:$AU$84)+'1'!AY78)</f>
        <v>0</v>
      </c>
      <c r="AY78" s="518"/>
      <c r="AZ78" s="561">
        <f>IF(MAX($F$12:$AU$14)&gt;5,0,SUMPRODUCT(F78:AU78,$F$85:$AU$85)+'1'!BA78)</f>
        <v>0</v>
      </c>
      <c r="BA78" s="519"/>
      <c r="BB78" s="520">
        <f t="shared" si="5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2</v>
      </c>
      <c r="C79" s="42"/>
      <c r="D79" s="300">
        <f>COUNT(D31:D78)</f>
        <v>0</v>
      </c>
      <c r="E79" s="89"/>
      <c r="F79" s="301">
        <f>SUM(F31:F78)</f>
        <v>0</v>
      </c>
      <c r="G79" s="301">
        <f t="shared" ref="G79:AU79" si="6">SUM(G31:G78)</f>
        <v>0</v>
      </c>
      <c r="H79" s="301">
        <f t="shared" si="6"/>
        <v>0</v>
      </c>
      <c r="I79" s="301">
        <f t="shared" si="6"/>
        <v>0</v>
      </c>
      <c r="J79" s="301">
        <f t="shared" si="6"/>
        <v>0</v>
      </c>
      <c r="K79" s="301">
        <f t="shared" si="6"/>
        <v>0</v>
      </c>
      <c r="L79" s="301">
        <f t="shared" si="6"/>
        <v>0</v>
      </c>
      <c r="M79" s="301">
        <f t="shared" si="6"/>
        <v>0</v>
      </c>
      <c r="N79" s="301">
        <f t="shared" si="6"/>
        <v>0</v>
      </c>
      <c r="O79" s="301">
        <f t="shared" si="6"/>
        <v>0</v>
      </c>
      <c r="P79" s="301">
        <f t="shared" si="6"/>
        <v>0</v>
      </c>
      <c r="Q79" s="301">
        <f t="shared" si="6"/>
        <v>0</v>
      </c>
      <c r="R79" s="301">
        <f t="shared" si="6"/>
        <v>0</v>
      </c>
      <c r="S79" s="301">
        <f t="shared" si="6"/>
        <v>0</v>
      </c>
      <c r="T79" s="301">
        <f t="shared" si="6"/>
        <v>0</v>
      </c>
      <c r="U79" s="301">
        <f t="shared" si="6"/>
        <v>0</v>
      </c>
      <c r="V79" s="301">
        <f t="shared" si="6"/>
        <v>0</v>
      </c>
      <c r="W79" s="301">
        <f t="shared" si="6"/>
        <v>0</v>
      </c>
      <c r="X79" s="301">
        <f t="shared" si="6"/>
        <v>0</v>
      </c>
      <c r="Y79" s="301">
        <f t="shared" si="6"/>
        <v>0</v>
      </c>
      <c r="Z79" s="301">
        <f t="shared" si="6"/>
        <v>0</v>
      </c>
      <c r="AA79" s="301">
        <f t="shared" si="6"/>
        <v>0</v>
      </c>
      <c r="AB79" s="301">
        <f t="shared" si="6"/>
        <v>0</v>
      </c>
      <c r="AC79" s="301">
        <f t="shared" si="6"/>
        <v>0</v>
      </c>
      <c r="AD79" s="301">
        <f t="shared" si="6"/>
        <v>0</v>
      </c>
      <c r="AE79" s="301">
        <f t="shared" si="6"/>
        <v>0</v>
      </c>
      <c r="AF79" s="301">
        <f t="shared" si="6"/>
        <v>0</v>
      </c>
      <c r="AG79" s="301">
        <f t="shared" si="6"/>
        <v>0</v>
      </c>
      <c r="AH79" s="301">
        <f t="shared" si="6"/>
        <v>0</v>
      </c>
      <c r="AI79" s="301">
        <f t="shared" si="6"/>
        <v>0</v>
      </c>
      <c r="AJ79" s="301">
        <f t="shared" si="6"/>
        <v>0</v>
      </c>
      <c r="AK79" s="301">
        <f t="shared" si="6"/>
        <v>0</v>
      </c>
      <c r="AL79" s="301">
        <f t="shared" si="6"/>
        <v>0</v>
      </c>
      <c r="AM79" s="301">
        <f t="shared" si="6"/>
        <v>0</v>
      </c>
      <c r="AN79" s="301">
        <f t="shared" si="6"/>
        <v>0</v>
      </c>
      <c r="AO79" s="301">
        <f t="shared" si="6"/>
        <v>0</v>
      </c>
      <c r="AP79" s="301">
        <f t="shared" si="6"/>
        <v>0</v>
      </c>
      <c r="AQ79" s="301">
        <f t="shared" si="6"/>
        <v>0</v>
      </c>
      <c r="AR79" s="301">
        <f t="shared" si="6"/>
        <v>0</v>
      </c>
      <c r="AS79" s="301">
        <f t="shared" si="6"/>
        <v>0</v>
      </c>
      <c r="AT79" s="301">
        <f t="shared" si="6"/>
        <v>0</v>
      </c>
      <c r="AU79" s="302">
        <f t="shared" si="6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7">IF(G12=1,SUM(G31:G78),"")</f>
        <v/>
      </c>
      <c r="H80" s="311" t="str">
        <f t="shared" si="7"/>
        <v/>
      </c>
      <c r="I80" s="311" t="str">
        <f t="shared" si="7"/>
        <v/>
      </c>
      <c r="J80" s="311" t="str">
        <f t="shared" si="7"/>
        <v/>
      </c>
      <c r="K80" s="311" t="str">
        <f t="shared" si="7"/>
        <v/>
      </c>
      <c r="L80" s="311" t="str">
        <f t="shared" si="7"/>
        <v/>
      </c>
      <c r="M80" s="311" t="str">
        <f t="shared" si="7"/>
        <v/>
      </c>
      <c r="N80" s="311" t="str">
        <f t="shared" si="7"/>
        <v/>
      </c>
      <c r="O80" s="311" t="str">
        <f t="shared" si="7"/>
        <v/>
      </c>
      <c r="P80" s="311" t="str">
        <f t="shared" si="7"/>
        <v/>
      </c>
      <c r="Q80" s="311" t="str">
        <f t="shared" si="7"/>
        <v/>
      </c>
      <c r="R80" s="311" t="str">
        <f t="shared" si="7"/>
        <v/>
      </c>
      <c r="S80" s="311" t="str">
        <f t="shared" si="7"/>
        <v/>
      </c>
      <c r="T80" s="311" t="str">
        <f t="shared" si="7"/>
        <v/>
      </c>
      <c r="U80" s="311" t="str">
        <f t="shared" si="7"/>
        <v/>
      </c>
      <c r="V80" s="311" t="str">
        <f t="shared" si="7"/>
        <v/>
      </c>
      <c r="W80" s="311" t="str">
        <f t="shared" si="7"/>
        <v/>
      </c>
      <c r="X80" s="311" t="str">
        <f t="shared" si="7"/>
        <v/>
      </c>
      <c r="Y80" s="311" t="str">
        <f t="shared" si="7"/>
        <v/>
      </c>
      <c r="Z80" s="311" t="str">
        <f t="shared" si="7"/>
        <v/>
      </c>
      <c r="AA80" s="311" t="str">
        <f t="shared" si="7"/>
        <v/>
      </c>
      <c r="AB80" s="311" t="str">
        <f t="shared" si="7"/>
        <v/>
      </c>
      <c r="AC80" s="311" t="str">
        <f t="shared" si="7"/>
        <v/>
      </c>
      <c r="AD80" s="311" t="str">
        <f t="shared" si="7"/>
        <v/>
      </c>
      <c r="AE80" s="311" t="str">
        <f t="shared" si="7"/>
        <v/>
      </c>
      <c r="AF80" s="311" t="str">
        <f t="shared" si="7"/>
        <v/>
      </c>
      <c r="AG80" s="311" t="str">
        <f t="shared" si="7"/>
        <v/>
      </c>
      <c r="AH80" s="311" t="str">
        <f t="shared" si="7"/>
        <v/>
      </c>
      <c r="AI80" s="311" t="str">
        <f t="shared" si="7"/>
        <v/>
      </c>
      <c r="AJ80" s="311" t="str">
        <f t="shared" si="7"/>
        <v/>
      </c>
      <c r="AK80" s="311" t="str">
        <f t="shared" si="7"/>
        <v/>
      </c>
      <c r="AL80" s="311" t="str">
        <f t="shared" si="7"/>
        <v/>
      </c>
      <c r="AM80" s="311" t="str">
        <f t="shared" si="7"/>
        <v/>
      </c>
      <c r="AN80" s="311" t="str">
        <f t="shared" si="7"/>
        <v/>
      </c>
      <c r="AO80" s="311" t="str">
        <f t="shared" si="7"/>
        <v/>
      </c>
      <c r="AP80" s="311" t="str">
        <f t="shared" si="7"/>
        <v/>
      </c>
      <c r="AQ80" s="311" t="str">
        <f t="shared" si="7"/>
        <v/>
      </c>
      <c r="AR80" s="311" t="str">
        <f t="shared" si="7"/>
        <v/>
      </c>
      <c r="AS80" s="311" t="str">
        <f t="shared" si="7"/>
        <v/>
      </c>
      <c r="AT80" s="311" t="str">
        <f t="shared" si="7"/>
        <v/>
      </c>
      <c r="AU80" s="311" t="str">
        <f t="shared" si="7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8">IF(AND(G80&lt;3,G80&gt;0),1,"")</f>
        <v/>
      </c>
      <c r="H81" s="314" t="str">
        <f t="shared" si="8"/>
        <v/>
      </c>
      <c r="I81" s="314" t="str">
        <f t="shared" si="8"/>
        <v/>
      </c>
      <c r="J81" s="314" t="str">
        <f t="shared" si="8"/>
        <v/>
      </c>
      <c r="K81" s="314" t="str">
        <f t="shared" si="8"/>
        <v/>
      </c>
      <c r="L81" s="314" t="str">
        <f t="shared" si="8"/>
        <v/>
      </c>
      <c r="M81" s="314" t="str">
        <f t="shared" si="8"/>
        <v/>
      </c>
      <c r="N81" s="314" t="str">
        <f t="shared" si="8"/>
        <v/>
      </c>
      <c r="O81" s="314" t="str">
        <f t="shared" si="8"/>
        <v/>
      </c>
      <c r="P81" s="314" t="str">
        <f t="shared" si="8"/>
        <v/>
      </c>
      <c r="Q81" s="314" t="str">
        <f t="shared" si="8"/>
        <v/>
      </c>
      <c r="R81" s="314" t="str">
        <f t="shared" si="8"/>
        <v/>
      </c>
      <c r="S81" s="314" t="str">
        <f t="shared" si="8"/>
        <v/>
      </c>
      <c r="T81" s="314" t="str">
        <f t="shared" si="8"/>
        <v/>
      </c>
      <c r="U81" s="314" t="str">
        <f t="shared" si="8"/>
        <v/>
      </c>
      <c r="V81" s="314" t="str">
        <f t="shared" si="8"/>
        <v/>
      </c>
      <c r="W81" s="314" t="str">
        <f t="shared" si="8"/>
        <v/>
      </c>
      <c r="X81" s="314" t="str">
        <f t="shared" si="8"/>
        <v/>
      </c>
      <c r="Y81" s="314" t="str">
        <f t="shared" si="8"/>
        <v/>
      </c>
      <c r="Z81" s="314" t="str">
        <f t="shared" si="8"/>
        <v/>
      </c>
      <c r="AA81" s="314" t="str">
        <f t="shared" si="8"/>
        <v/>
      </c>
      <c r="AB81" s="314" t="str">
        <f t="shared" si="8"/>
        <v/>
      </c>
      <c r="AC81" s="314" t="str">
        <f t="shared" si="8"/>
        <v/>
      </c>
      <c r="AD81" s="314" t="str">
        <f t="shared" si="8"/>
        <v/>
      </c>
      <c r="AE81" s="314" t="str">
        <f t="shared" si="8"/>
        <v/>
      </c>
      <c r="AF81" s="314" t="str">
        <f t="shared" si="8"/>
        <v/>
      </c>
      <c r="AG81" s="314" t="str">
        <f t="shared" si="8"/>
        <v/>
      </c>
      <c r="AH81" s="314" t="str">
        <f t="shared" si="8"/>
        <v/>
      </c>
      <c r="AI81" s="314" t="str">
        <f t="shared" si="8"/>
        <v/>
      </c>
      <c r="AJ81" s="314" t="str">
        <f t="shared" si="8"/>
        <v/>
      </c>
      <c r="AK81" s="314" t="str">
        <f t="shared" si="8"/>
        <v/>
      </c>
      <c r="AL81" s="314" t="str">
        <f t="shared" si="8"/>
        <v/>
      </c>
      <c r="AM81" s="314" t="str">
        <f t="shared" si="8"/>
        <v/>
      </c>
      <c r="AN81" s="314" t="str">
        <f t="shared" si="8"/>
        <v/>
      </c>
      <c r="AO81" s="314" t="str">
        <f t="shared" si="8"/>
        <v/>
      </c>
      <c r="AP81" s="314" t="str">
        <f t="shared" si="8"/>
        <v/>
      </c>
      <c r="AQ81" s="314" t="str">
        <f t="shared" si="8"/>
        <v/>
      </c>
      <c r="AR81" s="314" t="str">
        <f t="shared" si="8"/>
        <v/>
      </c>
      <c r="AS81" s="314" t="str">
        <f t="shared" si="8"/>
        <v/>
      </c>
      <c r="AT81" s="314" t="str">
        <f t="shared" si="8"/>
        <v/>
      </c>
      <c r="AU81" s="314" t="str">
        <f t="shared" si="8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9">SUM(G31:G78)/SUM(G17:G29)</f>
        <v>#DIV/0!</v>
      </c>
      <c r="H82" s="314" t="e">
        <f t="shared" si="9"/>
        <v>#DIV/0!</v>
      </c>
      <c r="I82" s="314" t="e">
        <f t="shared" si="9"/>
        <v>#DIV/0!</v>
      </c>
      <c r="J82" s="314" t="e">
        <f t="shared" si="9"/>
        <v>#DIV/0!</v>
      </c>
      <c r="K82" s="314" t="e">
        <f t="shared" si="9"/>
        <v>#DIV/0!</v>
      </c>
      <c r="L82" s="314" t="e">
        <f t="shared" si="9"/>
        <v>#DIV/0!</v>
      </c>
      <c r="M82" s="314" t="e">
        <f t="shared" si="9"/>
        <v>#DIV/0!</v>
      </c>
      <c r="N82" s="314" t="e">
        <f t="shared" si="9"/>
        <v>#DIV/0!</v>
      </c>
      <c r="O82" s="314" t="e">
        <f t="shared" si="9"/>
        <v>#DIV/0!</v>
      </c>
      <c r="P82" s="314" t="e">
        <f t="shared" si="9"/>
        <v>#DIV/0!</v>
      </c>
      <c r="Q82" s="314" t="e">
        <f t="shared" si="9"/>
        <v>#DIV/0!</v>
      </c>
      <c r="R82" s="314" t="e">
        <f t="shared" si="9"/>
        <v>#DIV/0!</v>
      </c>
      <c r="S82" s="314" t="e">
        <f t="shared" si="9"/>
        <v>#DIV/0!</v>
      </c>
      <c r="T82" s="314" t="e">
        <f t="shared" si="9"/>
        <v>#DIV/0!</v>
      </c>
      <c r="U82" s="314" t="e">
        <f t="shared" si="9"/>
        <v>#DIV/0!</v>
      </c>
      <c r="V82" s="314" t="e">
        <f t="shared" si="9"/>
        <v>#DIV/0!</v>
      </c>
      <c r="W82" s="314" t="e">
        <f t="shared" si="9"/>
        <v>#DIV/0!</v>
      </c>
      <c r="X82" s="314" t="e">
        <f t="shared" si="9"/>
        <v>#DIV/0!</v>
      </c>
      <c r="Y82" s="314" t="e">
        <f t="shared" si="9"/>
        <v>#DIV/0!</v>
      </c>
      <c r="Z82" s="314" t="e">
        <f t="shared" si="9"/>
        <v>#DIV/0!</v>
      </c>
      <c r="AA82" s="314" t="e">
        <f t="shared" si="9"/>
        <v>#DIV/0!</v>
      </c>
      <c r="AB82" s="314" t="e">
        <f t="shared" si="9"/>
        <v>#DIV/0!</v>
      </c>
      <c r="AC82" s="314" t="e">
        <f t="shared" si="9"/>
        <v>#DIV/0!</v>
      </c>
      <c r="AD82" s="314" t="e">
        <f t="shared" si="9"/>
        <v>#DIV/0!</v>
      </c>
      <c r="AE82" s="314" t="e">
        <f t="shared" si="9"/>
        <v>#DIV/0!</v>
      </c>
      <c r="AF82" s="314" t="e">
        <f t="shared" si="9"/>
        <v>#DIV/0!</v>
      </c>
      <c r="AG82" s="314" t="e">
        <f t="shared" si="9"/>
        <v>#DIV/0!</v>
      </c>
      <c r="AH82" s="314" t="e">
        <f t="shared" si="9"/>
        <v>#DIV/0!</v>
      </c>
      <c r="AI82" s="314" t="e">
        <f t="shared" si="9"/>
        <v>#DIV/0!</v>
      </c>
      <c r="AJ82" s="314" t="e">
        <f t="shared" si="9"/>
        <v>#DIV/0!</v>
      </c>
      <c r="AK82" s="314" t="e">
        <f t="shared" si="9"/>
        <v>#DIV/0!</v>
      </c>
      <c r="AL82" s="314" t="e">
        <f t="shared" si="9"/>
        <v>#DIV/0!</v>
      </c>
      <c r="AM82" s="314" t="e">
        <f t="shared" si="9"/>
        <v>#DIV/0!</v>
      </c>
      <c r="AN82" s="314" t="e">
        <f t="shared" si="9"/>
        <v>#DIV/0!</v>
      </c>
      <c r="AO82" s="314" t="e">
        <f t="shared" si="9"/>
        <v>#DIV/0!</v>
      </c>
      <c r="AP82" s="314" t="e">
        <f t="shared" si="9"/>
        <v>#DIV/0!</v>
      </c>
      <c r="AQ82" s="314" t="e">
        <f t="shared" si="9"/>
        <v>#DIV/0!</v>
      </c>
      <c r="AR82" s="314" t="e">
        <f t="shared" si="9"/>
        <v>#DIV/0!</v>
      </c>
      <c r="AS82" s="314" t="e">
        <f t="shared" si="9"/>
        <v>#DIV/0!</v>
      </c>
      <c r="AT82" s="314" t="e">
        <f t="shared" si="9"/>
        <v>#DIV/0!</v>
      </c>
      <c r="AU82" s="314" t="e">
        <f t="shared" si="9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10">COUNT(G12)</f>
        <v>0</v>
      </c>
      <c r="H83" s="314">
        <f t="shared" si="10"/>
        <v>0</v>
      </c>
      <c r="I83" s="314">
        <f t="shared" si="10"/>
        <v>0</v>
      </c>
      <c r="J83" s="314">
        <f t="shared" si="10"/>
        <v>0</v>
      </c>
      <c r="K83" s="314">
        <f t="shared" si="10"/>
        <v>0</v>
      </c>
      <c r="L83" s="314">
        <f t="shared" si="10"/>
        <v>0</v>
      </c>
      <c r="M83" s="314">
        <f t="shared" si="10"/>
        <v>0</v>
      </c>
      <c r="N83" s="314">
        <f t="shared" si="10"/>
        <v>0</v>
      </c>
      <c r="O83" s="314">
        <f t="shared" si="10"/>
        <v>0</v>
      </c>
      <c r="P83" s="314">
        <f t="shared" si="10"/>
        <v>0</v>
      </c>
      <c r="Q83" s="314">
        <f t="shared" si="10"/>
        <v>0</v>
      </c>
      <c r="R83" s="314">
        <f t="shared" si="10"/>
        <v>0</v>
      </c>
      <c r="S83" s="314">
        <f t="shared" si="10"/>
        <v>0</v>
      </c>
      <c r="T83" s="314">
        <f t="shared" si="10"/>
        <v>0</v>
      </c>
      <c r="U83" s="314">
        <f t="shared" si="10"/>
        <v>0</v>
      </c>
      <c r="V83" s="314">
        <f t="shared" si="10"/>
        <v>0</v>
      </c>
      <c r="W83" s="314">
        <f t="shared" si="10"/>
        <v>0</v>
      </c>
      <c r="X83" s="314">
        <f t="shared" si="10"/>
        <v>0</v>
      </c>
      <c r="Y83" s="314">
        <f t="shared" si="10"/>
        <v>0</v>
      </c>
      <c r="Z83" s="314">
        <f t="shared" si="10"/>
        <v>0</v>
      </c>
      <c r="AA83" s="314">
        <f t="shared" si="10"/>
        <v>0</v>
      </c>
      <c r="AB83" s="314">
        <f t="shared" si="10"/>
        <v>0</v>
      </c>
      <c r="AC83" s="314">
        <f t="shared" si="10"/>
        <v>0</v>
      </c>
      <c r="AD83" s="314">
        <f t="shared" si="10"/>
        <v>0</v>
      </c>
      <c r="AE83" s="314">
        <f t="shared" si="10"/>
        <v>0</v>
      </c>
      <c r="AF83" s="314">
        <f t="shared" si="10"/>
        <v>0</v>
      </c>
      <c r="AG83" s="314">
        <f t="shared" si="10"/>
        <v>0</v>
      </c>
      <c r="AH83" s="314">
        <f t="shared" si="10"/>
        <v>0</v>
      </c>
      <c r="AI83" s="314">
        <f t="shared" si="10"/>
        <v>0</v>
      </c>
      <c r="AJ83" s="314">
        <f t="shared" si="10"/>
        <v>0</v>
      </c>
      <c r="AK83" s="314">
        <f t="shared" si="10"/>
        <v>0</v>
      </c>
      <c r="AL83" s="314">
        <f t="shared" si="10"/>
        <v>0</v>
      </c>
      <c r="AM83" s="314">
        <f t="shared" si="10"/>
        <v>0</v>
      </c>
      <c r="AN83" s="314">
        <f t="shared" si="10"/>
        <v>0</v>
      </c>
      <c r="AO83" s="314">
        <f t="shared" si="10"/>
        <v>0</v>
      </c>
      <c r="AP83" s="314">
        <f t="shared" si="10"/>
        <v>0</v>
      </c>
      <c r="AQ83" s="314">
        <f t="shared" si="10"/>
        <v>0</v>
      </c>
      <c r="AR83" s="314">
        <f t="shared" si="10"/>
        <v>0</v>
      </c>
      <c r="AS83" s="314">
        <f t="shared" si="10"/>
        <v>0</v>
      </c>
      <c r="AT83" s="314">
        <f t="shared" si="10"/>
        <v>0</v>
      </c>
      <c r="AU83" s="314">
        <f t="shared" si="10"/>
        <v>0</v>
      </c>
      <c r="AV83" s="313"/>
      <c r="AW83" s="313"/>
      <c r="AX83" s="313"/>
    </row>
    <row r="84" spans="3:51" s="314" customFormat="1">
      <c r="C84" s="313"/>
      <c r="F84" s="314">
        <f t="shared" ref="F84:U84" si="11">COUNT(F13)</f>
        <v>0</v>
      </c>
      <c r="G84" s="314">
        <f t="shared" si="11"/>
        <v>0</v>
      </c>
      <c r="H84" s="314">
        <f t="shared" si="11"/>
        <v>0</v>
      </c>
      <c r="I84" s="314">
        <f t="shared" si="11"/>
        <v>0</v>
      </c>
      <c r="J84" s="314">
        <f t="shared" si="11"/>
        <v>0</v>
      </c>
      <c r="K84" s="314">
        <f t="shared" si="11"/>
        <v>0</v>
      </c>
      <c r="L84" s="314">
        <f t="shared" si="11"/>
        <v>0</v>
      </c>
      <c r="M84" s="314">
        <f t="shared" si="11"/>
        <v>0</v>
      </c>
      <c r="N84" s="314">
        <f t="shared" si="11"/>
        <v>0</v>
      </c>
      <c r="O84" s="314">
        <f t="shared" si="11"/>
        <v>0</v>
      </c>
      <c r="P84" s="314">
        <f t="shared" si="11"/>
        <v>0</v>
      </c>
      <c r="Q84" s="314">
        <f t="shared" si="11"/>
        <v>0</v>
      </c>
      <c r="R84" s="314">
        <f t="shared" si="11"/>
        <v>0</v>
      </c>
      <c r="S84" s="314">
        <f t="shared" si="11"/>
        <v>0</v>
      </c>
      <c r="T84" s="314">
        <f t="shared" si="11"/>
        <v>0</v>
      </c>
      <c r="U84" s="314">
        <f t="shared" si="11"/>
        <v>0</v>
      </c>
      <c r="V84" s="314">
        <f t="shared" ref="V84:AU84" si="12">COUNT(V13)</f>
        <v>0</v>
      </c>
      <c r="W84" s="314">
        <f t="shared" si="12"/>
        <v>0</v>
      </c>
      <c r="X84" s="314">
        <f t="shared" si="12"/>
        <v>0</v>
      </c>
      <c r="Y84" s="314">
        <f t="shared" si="12"/>
        <v>0</v>
      </c>
      <c r="Z84" s="314">
        <f t="shared" si="12"/>
        <v>0</v>
      </c>
      <c r="AA84" s="314">
        <f t="shared" si="12"/>
        <v>0</v>
      </c>
      <c r="AB84" s="314">
        <f t="shared" si="12"/>
        <v>0</v>
      </c>
      <c r="AC84" s="314">
        <f t="shared" si="12"/>
        <v>0</v>
      </c>
      <c r="AD84" s="314">
        <f t="shared" si="12"/>
        <v>0</v>
      </c>
      <c r="AE84" s="314">
        <f t="shared" si="12"/>
        <v>0</v>
      </c>
      <c r="AF84" s="314">
        <f t="shared" si="12"/>
        <v>0</v>
      </c>
      <c r="AG84" s="314">
        <f t="shared" si="12"/>
        <v>0</v>
      </c>
      <c r="AH84" s="314">
        <f t="shared" si="12"/>
        <v>0</v>
      </c>
      <c r="AI84" s="314">
        <f t="shared" si="12"/>
        <v>0</v>
      </c>
      <c r="AJ84" s="314">
        <f t="shared" si="12"/>
        <v>0</v>
      </c>
      <c r="AK84" s="314">
        <f t="shared" si="12"/>
        <v>0</v>
      </c>
      <c r="AL84" s="314">
        <f t="shared" si="12"/>
        <v>0</v>
      </c>
      <c r="AM84" s="314">
        <f t="shared" si="12"/>
        <v>0</v>
      </c>
      <c r="AN84" s="314">
        <f t="shared" si="12"/>
        <v>0</v>
      </c>
      <c r="AO84" s="314">
        <f t="shared" si="12"/>
        <v>0</v>
      </c>
      <c r="AP84" s="314">
        <f t="shared" si="12"/>
        <v>0</v>
      </c>
      <c r="AQ84" s="314">
        <f t="shared" si="12"/>
        <v>0</v>
      </c>
      <c r="AR84" s="314">
        <f t="shared" si="12"/>
        <v>0</v>
      </c>
      <c r="AS84" s="314">
        <f t="shared" si="12"/>
        <v>0</v>
      </c>
      <c r="AT84" s="314">
        <f t="shared" si="12"/>
        <v>0</v>
      </c>
      <c r="AU84" s="314">
        <f t="shared" si="12"/>
        <v>0</v>
      </c>
    </row>
    <row r="85" spans="3:51" s="314" customFormat="1">
      <c r="C85" s="313"/>
      <c r="F85" s="314">
        <f>COUNT(F14)</f>
        <v>0</v>
      </c>
      <c r="G85" s="314">
        <f t="shared" ref="G85:AU85" si="13">COUNT(G14)</f>
        <v>0</v>
      </c>
      <c r="H85" s="314">
        <f t="shared" si="13"/>
        <v>0</v>
      </c>
      <c r="I85" s="314">
        <f t="shared" si="13"/>
        <v>0</v>
      </c>
      <c r="J85" s="314">
        <f t="shared" si="13"/>
        <v>0</v>
      </c>
      <c r="K85" s="314">
        <f t="shared" si="13"/>
        <v>0</v>
      </c>
      <c r="L85" s="314">
        <f t="shared" si="13"/>
        <v>0</v>
      </c>
      <c r="M85" s="314">
        <f t="shared" si="13"/>
        <v>0</v>
      </c>
      <c r="N85" s="314">
        <f t="shared" si="13"/>
        <v>0</v>
      </c>
      <c r="O85" s="314">
        <f t="shared" si="13"/>
        <v>0</v>
      </c>
      <c r="P85" s="314">
        <f t="shared" si="13"/>
        <v>0</v>
      </c>
      <c r="Q85" s="314">
        <f t="shared" si="13"/>
        <v>0</v>
      </c>
      <c r="R85" s="314">
        <f t="shared" si="13"/>
        <v>0</v>
      </c>
      <c r="S85" s="314">
        <f t="shared" si="13"/>
        <v>0</v>
      </c>
      <c r="T85" s="314">
        <f t="shared" si="13"/>
        <v>0</v>
      </c>
      <c r="U85" s="314">
        <f t="shared" si="13"/>
        <v>0</v>
      </c>
      <c r="V85" s="314">
        <f t="shared" si="13"/>
        <v>0</v>
      </c>
      <c r="W85" s="314">
        <f t="shared" si="13"/>
        <v>0</v>
      </c>
      <c r="X85" s="314">
        <f t="shared" si="13"/>
        <v>0</v>
      </c>
      <c r="Y85" s="314">
        <f t="shared" si="13"/>
        <v>0</v>
      </c>
      <c r="Z85" s="314">
        <f t="shared" si="13"/>
        <v>0</v>
      </c>
      <c r="AA85" s="314">
        <f t="shared" si="13"/>
        <v>0</v>
      </c>
      <c r="AB85" s="314">
        <f t="shared" si="13"/>
        <v>0</v>
      </c>
      <c r="AC85" s="314">
        <f t="shared" si="13"/>
        <v>0</v>
      </c>
      <c r="AD85" s="314">
        <f t="shared" si="13"/>
        <v>0</v>
      </c>
      <c r="AE85" s="314">
        <f t="shared" si="13"/>
        <v>0</v>
      </c>
      <c r="AF85" s="314">
        <f t="shared" si="13"/>
        <v>0</v>
      </c>
      <c r="AG85" s="314">
        <f t="shared" si="13"/>
        <v>0</v>
      </c>
      <c r="AH85" s="314">
        <f t="shared" si="13"/>
        <v>0</v>
      </c>
      <c r="AI85" s="314">
        <f t="shared" si="13"/>
        <v>0</v>
      </c>
      <c r="AJ85" s="314">
        <f t="shared" si="13"/>
        <v>0</v>
      </c>
      <c r="AK85" s="314">
        <f t="shared" si="13"/>
        <v>0</v>
      </c>
      <c r="AL85" s="314">
        <f t="shared" si="13"/>
        <v>0</v>
      </c>
      <c r="AM85" s="314">
        <f t="shared" si="13"/>
        <v>0</v>
      </c>
      <c r="AN85" s="314">
        <f t="shared" si="13"/>
        <v>0</v>
      </c>
      <c r="AO85" s="314">
        <f t="shared" si="13"/>
        <v>0</v>
      </c>
      <c r="AP85" s="314">
        <f t="shared" si="13"/>
        <v>0</v>
      </c>
      <c r="AQ85" s="314">
        <f t="shared" si="13"/>
        <v>0</v>
      </c>
      <c r="AR85" s="314">
        <f t="shared" si="13"/>
        <v>0</v>
      </c>
      <c r="AS85" s="314">
        <f t="shared" si="13"/>
        <v>0</v>
      </c>
      <c r="AT85" s="314">
        <f t="shared" si="13"/>
        <v>0</v>
      </c>
      <c r="AU85" s="314">
        <f t="shared" si="13"/>
        <v>0</v>
      </c>
    </row>
    <row r="86" spans="3:51" s="314" customFormat="1">
      <c r="C86" s="313"/>
      <c r="F86" s="314">
        <f>SUM(F83:F85)</f>
        <v>0</v>
      </c>
      <c r="G86" s="314">
        <f t="shared" ref="G86:AU86" si="14">SUM(G83:G85)</f>
        <v>0</v>
      </c>
      <c r="H86" s="314">
        <f t="shared" si="14"/>
        <v>0</v>
      </c>
      <c r="I86" s="314">
        <f t="shared" si="14"/>
        <v>0</v>
      </c>
      <c r="J86" s="314">
        <f t="shared" si="14"/>
        <v>0</v>
      </c>
      <c r="K86" s="314">
        <f t="shared" si="14"/>
        <v>0</v>
      </c>
      <c r="L86" s="314">
        <f t="shared" si="14"/>
        <v>0</v>
      </c>
      <c r="M86" s="314">
        <f t="shared" si="14"/>
        <v>0</v>
      </c>
      <c r="N86" s="314">
        <f t="shared" si="14"/>
        <v>0</v>
      </c>
      <c r="O86" s="314">
        <f t="shared" si="14"/>
        <v>0</v>
      </c>
      <c r="P86" s="314">
        <f t="shared" si="14"/>
        <v>0</v>
      </c>
      <c r="Q86" s="314">
        <f t="shared" si="14"/>
        <v>0</v>
      </c>
      <c r="R86" s="314">
        <f t="shared" si="14"/>
        <v>0</v>
      </c>
      <c r="S86" s="314">
        <f t="shared" si="14"/>
        <v>0</v>
      </c>
      <c r="T86" s="314">
        <f t="shared" si="14"/>
        <v>0</v>
      </c>
      <c r="U86" s="314">
        <f t="shared" si="14"/>
        <v>0</v>
      </c>
      <c r="V86" s="314">
        <f t="shared" si="14"/>
        <v>0</v>
      </c>
      <c r="W86" s="314">
        <f t="shared" si="14"/>
        <v>0</v>
      </c>
      <c r="X86" s="314">
        <f t="shared" si="14"/>
        <v>0</v>
      </c>
      <c r="Y86" s="314">
        <f t="shared" si="14"/>
        <v>0</v>
      </c>
      <c r="Z86" s="314">
        <f t="shared" si="14"/>
        <v>0</v>
      </c>
      <c r="AA86" s="314">
        <f t="shared" si="14"/>
        <v>0</v>
      </c>
      <c r="AB86" s="314">
        <f t="shared" si="14"/>
        <v>0</v>
      </c>
      <c r="AC86" s="314">
        <f t="shared" si="14"/>
        <v>0</v>
      </c>
      <c r="AD86" s="314">
        <f t="shared" si="14"/>
        <v>0</v>
      </c>
      <c r="AE86" s="314">
        <f t="shared" si="14"/>
        <v>0</v>
      </c>
      <c r="AF86" s="314">
        <f t="shared" si="14"/>
        <v>0</v>
      </c>
      <c r="AG86" s="314">
        <f t="shared" si="14"/>
        <v>0</v>
      </c>
      <c r="AH86" s="314">
        <f t="shared" si="14"/>
        <v>0</v>
      </c>
      <c r="AI86" s="314">
        <f t="shared" si="14"/>
        <v>0</v>
      </c>
      <c r="AJ86" s="314">
        <f t="shared" si="14"/>
        <v>0</v>
      </c>
      <c r="AK86" s="314">
        <f t="shared" si="14"/>
        <v>0</v>
      </c>
      <c r="AL86" s="314">
        <f t="shared" si="14"/>
        <v>0</v>
      </c>
      <c r="AM86" s="314">
        <f t="shared" si="14"/>
        <v>0</v>
      </c>
      <c r="AN86" s="314">
        <f t="shared" si="14"/>
        <v>0</v>
      </c>
      <c r="AO86" s="314">
        <f t="shared" si="14"/>
        <v>0</v>
      </c>
      <c r="AP86" s="314">
        <f t="shared" si="14"/>
        <v>0</v>
      </c>
      <c r="AQ86" s="314">
        <f t="shared" si="14"/>
        <v>0</v>
      </c>
      <c r="AR86" s="314">
        <f t="shared" si="14"/>
        <v>0</v>
      </c>
      <c r="AS86" s="314">
        <f t="shared" si="14"/>
        <v>0</v>
      </c>
      <c r="AT86" s="314">
        <f t="shared" si="14"/>
        <v>0</v>
      </c>
      <c r="AU86" s="314">
        <f t="shared" si="14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A8">
      <selection activeCell="AB14" sqref="AB14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V79:BI79"/>
    <mergeCell ref="AZ78:BA78"/>
    <mergeCell ref="AV9:BC10"/>
    <mergeCell ref="AV11:AY11"/>
    <mergeCell ref="AZ11:BC11"/>
    <mergeCell ref="AZ74:BA74"/>
    <mergeCell ref="AZ75:BA75"/>
    <mergeCell ref="AZ76:BA76"/>
    <mergeCell ref="AZ77:BA77"/>
    <mergeCell ref="AV24:AW24"/>
    <mergeCell ref="AZ72:BA72"/>
    <mergeCell ref="AZ38:BA38"/>
    <mergeCell ref="AZ39:BA39"/>
    <mergeCell ref="AZ40:BA40"/>
    <mergeCell ref="AZ41:BA41"/>
    <mergeCell ref="AX45:AY45"/>
    <mergeCell ref="AX46:AY46"/>
    <mergeCell ref="AX50:AY50"/>
    <mergeCell ref="AZ50:BA50"/>
    <mergeCell ref="AX51:AY51"/>
    <mergeCell ref="AZ73:BA73"/>
    <mergeCell ref="AZ42:BA42"/>
    <mergeCell ref="AZ43:BA43"/>
    <mergeCell ref="AZ44:BA44"/>
    <mergeCell ref="AZ45:BA45"/>
    <mergeCell ref="AX73:AY73"/>
    <mergeCell ref="AZ46:BA46"/>
    <mergeCell ref="AZ71:BA71"/>
    <mergeCell ref="AZ48:BA48"/>
    <mergeCell ref="AZ49:BA49"/>
    <mergeCell ref="AX77:AY77"/>
    <mergeCell ref="AX78:AY78"/>
    <mergeCell ref="A30:BC30"/>
    <mergeCell ref="AZ31:BA31"/>
    <mergeCell ref="AZ32:BA32"/>
    <mergeCell ref="AZ33:BA33"/>
    <mergeCell ref="AZ34:BA34"/>
    <mergeCell ref="AZ35:BA35"/>
    <mergeCell ref="AZ36:BA36"/>
    <mergeCell ref="AZ37:BA37"/>
    <mergeCell ref="AX76:AY76"/>
    <mergeCell ref="AX71:AY71"/>
    <mergeCell ref="AX72:AY72"/>
    <mergeCell ref="AX41:AY41"/>
    <mergeCell ref="AX42:AY42"/>
    <mergeCell ref="AX43:AY43"/>
    <mergeCell ref="AX44:AY44"/>
    <mergeCell ref="AX49:AY49"/>
    <mergeCell ref="AV78:AW78"/>
    <mergeCell ref="AX31:AY31"/>
    <mergeCell ref="AX32:AY32"/>
    <mergeCell ref="AX33:AY33"/>
    <mergeCell ref="AX34:AY34"/>
    <mergeCell ref="AX35:AY35"/>
    <mergeCell ref="AX74:AY74"/>
    <mergeCell ref="AX75:AY75"/>
    <mergeCell ref="AV74:AW74"/>
    <mergeCell ref="AV75:AW75"/>
    <mergeCell ref="AV76:AW76"/>
    <mergeCell ref="AV77:AW77"/>
    <mergeCell ref="AV46:AW46"/>
    <mergeCell ref="AV71:AW71"/>
    <mergeCell ref="AV72:AW72"/>
    <mergeCell ref="AV73:AW73"/>
    <mergeCell ref="AV50:AW50"/>
    <mergeCell ref="AV57:AW57"/>
    <mergeCell ref="AV60:AW60"/>
    <mergeCell ref="AV69:AW69"/>
    <mergeCell ref="AV42:AW42"/>
    <mergeCell ref="AV43:AW43"/>
    <mergeCell ref="AV44:AW44"/>
    <mergeCell ref="AV45:AW45"/>
    <mergeCell ref="AV49:AW49"/>
    <mergeCell ref="AV38:AW38"/>
    <mergeCell ref="AV39:AW39"/>
    <mergeCell ref="AV40:AW40"/>
    <mergeCell ref="AV41:AW41"/>
    <mergeCell ref="AV23:AW23"/>
    <mergeCell ref="AX36:AY36"/>
    <mergeCell ref="AX37:AY37"/>
    <mergeCell ref="AX38:AY38"/>
    <mergeCell ref="AV29:AW29"/>
    <mergeCell ref="AX29:AY29"/>
    <mergeCell ref="AX23:AY23"/>
    <mergeCell ref="AX25:AY25"/>
    <mergeCell ref="AX39:AY39"/>
    <mergeCell ref="AX40:AY40"/>
    <mergeCell ref="AX47:AY47"/>
    <mergeCell ref="AV28:AW28"/>
    <mergeCell ref="AV31:AW31"/>
    <mergeCell ref="AV32:AW32"/>
    <mergeCell ref="AV33:AW33"/>
    <mergeCell ref="AV34:AW34"/>
    <mergeCell ref="AV35:AW35"/>
    <mergeCell ref="AV36:AW36"/>
    <mergeCell ref="AV26:AW26"/>
    <mergeCell ref="BB14:BC14"/>
    <mergeCell ref="BB13:BC13"/>
    <mergeCell ref="BB12:BC12"/>
    <mergeCell ref="AZ26:BA26"/>
    <mergeCell ref="AZ17:BA17"/>
    <mergeCell ref="AX21:AY21"/>
    <mergeCell ref="AZ21:BA21"/>
    <mergeCell ref="AZ22:BA22"/>
    <mergeCell ref="AZ23:BA23"/>
    <mergeCell ref="AZ16:BA16"/>
    <mergeCell ref="AX16:AY16"/>
    <mergeCell ref="AZ18:BA18"/>
    <mergeCell ref="AX18:AY18"/>
    <mergeCell ref="AX24:AY24"/>
    <mergeCell ref="AZ24:BA24"/>
    <mergeCell ref="AZ20:BA20"/>
    <mergeCell ref="AX17:AY17"/>
    <mergeCell ref="AZ25:BA25"/>
    <mergeCell ref="AZ12:BA12"/>
    <mergeCell ref="AZ13:BA13"/>
    <mergeCell ref="AZ14:BA14"/>
    <mergeCell ref="BB24:BC24"/>
    <mergeCell ref="AX67:AY67"/>
    <mergeCell ref="AZ67:BA67"/>
    <mergeCell ref="AX69:AY69"/>
    <mergeCell ref="AZ69:BA69"/>
    <mergeCell ref="BB78:BC78"/>
    <mergeCell ref="BB53:BC53"/>
    <mergeCell ref="BB61:BC61"/>
    <mergeCell ref="BB62:BC62"/>
    <mergeCell ref="BB63:BC63"/>
    <mergeCell ref="BB64:BC64"/>
    <mergeCell ref="BB65:BC65"/>
    <mergeCell ref="BB55:BC55"/>
    <mergeCell ref="BB56:BC56"/>
    <mergeCell ref="BB57:BC57"/>
    <mergeCell ref="BB71:BC71"/>
    <mergeCell ref="BB66:BC66"/>
    <mergeCell ref="BB67:BC67"/>
    <mergeCell ref="BB68:BC68"/>
    <mergeCell ref="BB69:BC69"/>
    <mergeCell ref="BB70:BC70"/>
    <mergeCell ref="BB58:BC58"/>
    <mergeCell ref="BB72:BC72"/>
    <mergeCell ref="BB73:BC73"/>
    <mergeCell ref="AX54:AY54"/>
    <mergeCell ref="BD9:BI78"/>
    <mergeCell ref="BB74:BC74"/>
    <mergeCell ref="BB75:BC75"/>
    <mergeCell ref="BB76:BC76"/>
    <mergeCell ref="BB77:BC77"/>
    <mergeCell ref="BB46:BC46"/>
    <mergeCell ref="BB54:BC54"/>
    <mergeCell ref="AZ53:BA53"/>
    <mergeCell ref="AZ56:BA56"/>
    <mergeCell ref="AZ63:BA63"/>
    <mergeCell ref="BB42:BC42"/>
    <mergeCell ref="BB43:BC43"/>
    <mergeCell ref="BB44:BC44"/>
    <mergeCell ref="BB45:BC45"/>
    <mergeCell ref="BB50:BC50"/>
    <mergeCell ref="BB51:BC51"/>
    <mergeCell ref="BB52:BC52"/>
    <mergeCell ref="AZ29:BA29"/>
    <mergeCell ref="AZ27:BA27"/>
    <mergeCell ref="BB31:BC31"/>
    <mergeCell ref="BB32:BC32"/>
    <mergeCell ref="BB27:BC27"/>
    <mergeCell ref="BB26:BC26"/>
    <mergeCell ref="BB28:BC28"/>
    <mergeCell ref="A6:A7"/>
    <mergeCell ref="A15:A16"/>
    <mergeCell ref="B15:B16"/>
    <mergeCell ref="B11:E11"/>
    <mergeCell ref="B10:E10"/>
    <mergeCell ref="E15:E16"/>
    <mergeCell ref="A10:A11"/>
    <mergeCell ref="D15:D16"/>
    <mergeCell ref="B9:E9"/>
    <mergeCell ref="B12:E14"/>
    <mergeCell ref="C15:C16"/>
    <mergeCell ref="AV17:AW17"/>
    <mergeCell ref="BB49:BC49"/>
    <mergeCell ref="BB22:BC22"/>
    <mergeCell ref="BB23:BC23"/>
    <mergeCell ref="BB47:BC47"/>
    <mergeCell ref="AZ52:BA52"/>
    <mergeCell ref="F15:AU16"/>
    <mergeCell ref="BB48:BC48"/>
    <mergeCell ref="BB38:BC38"/>
    <mergeCell ref="BB39:BC39"/>
    <mergeCell ref="BB25:BC25"/>
    <mergeCell ref="BB21:BC21"/>
    <mergeCell ref="AV15:BC15"/>
    <mergeCell ref="AV16:AW16"/>
    <mergeCell ref="BB16:BC16"/>
    <mergeCell ref="BB17:BC17"/>
    <mergeCell ref="BB18:BC18"/>
    <mergeCell ref="BB33:BC33"/>
    <mergeCell ref="BB36:BC36"/>
    <mergeCell ref="BB37:BC37"/>
    <mergeCell ref="AX27:AY27"/>
    <mergeCell ref="AX28:AY28"/>
    <mergeCell ref="AV22:AW22"/>
    <mergeCell ref="AX22:AY22"/>
    <mergeCell ref="AX58:AY58"/>
    <mergeCell ref="AV53:AW53"/>
    <mergeCell ref="AX53:AY53"/>
    <mergeCell ref="BB19:BC19"/>
    <mergeCell ref="BB20:BC20"/>
    <mergeCell ref="AV18:AW18"/>
    <mergeCell ref="BB40:BC40"/>
    <mergeCell ref="BB41:BC41"/>
    <mergeCell ref="BB34:BC34"/>
    <mergeCell ref="BB35:BC35"/>
    <mergeCell ref="AV19:AW19"/>
    <mergeCell ref="AX19:AY19"/>
    <mergeCell ref="AZ19:BA19"/>
    <mergeCell ref="AV20:AW20"/>
    <mergeCell ref="AX20:AY20"/>
    <mergeCell ref="AV52:AW52"/>
    <mergeCell ref="AV51:AW51"/>
    <mergeCell ref="AV47:AW47"/>
    <mergeCell ref="AV27:AW27"/>
    <mergeCell ref="AV25:AW25"/>
    <mergeCell ref="AV37:AW37"/>
    <mergeCell ref="BB29:BC29"/>
    <mergeCell ref="AZ28:BA28"/>
    <mergeCell ref="AX26:AY26"/>
    <mergeCell ref="AZ62:BA62"/>
    <mergeCell ref="AV54:AW54"/>
    <mergeCell ref="AV56:AW56"/>
    <mergeCell ref="BB59:BC59"/>
    <mergeCell ref="BB60:BC60"/>
    <mergeCell ref="AZ47:BA47"/>
    <mergeCell ref="AV48:AW48"/>
    <mergeCell ref="AX48:AY48"/>
    <mergeCell ref="AZ51:BA51"/>
    <mergeCell ref="AX52:AY52"/>
    <mergeCell ref="AZ58:BA58"/>
    <mergeCell ref="AV59:AW59"/>
    <mergeCell ref="AX59:AY59"/>
    <mergeCell ref="AZ59:BA59"/>
    <mergeCell ref="AV58:AW58"/>
    <mergeCell ref="AZ54:BA54"/>
    <mergeCell ref="AV55:AW55"/>
    <mergeCell ref="AX55:AY55"/>
    <mergeCell ref="AZ55:BA55"/>
    <mergeCell ref="AX56:AY56"/>
    <mergeCell ref="AX60:AY60"/>
    <mergeCell ref="AZ60:BA60"/>
    <mergeCell ref="AX57:AY57"/>
    <mergeCell ref="AZ57:BA57"/>
    <mergeCell ref="AV70:AW70"/>
    <mergeCell ref="AX70:AY70"/>
    <mergeCell ref="AZ70:BA70"/>
    <mergeCell ref="AV68:AW68"/>
    <mergeCell ref="AX68:AY68"/>
    <mergeCell ref="AZ68:BA68"/>
    <mergeCell ref="AV63:AW63"/>
    <mergeCell ref="AX63:AY63"/>
    <mergeCell ref="AV21:AW21"/>
    <mergeCell ref="AV66:AW66"/>
    <mergeCell ref="AX66:AY66"/>
    <mergeCell ref="AZ66:BA66"/>
    <mergeCell ref="AV67:AW67"/>
    <mergeCell ref="AV64:AW64"/>
    <mergeCell ref="AX64:AY64"/>
    <mergeCell ref="AZ64:BA64"/>
    <mergeCell ref="AV65:AW65"/>
    <mergeCell ref="AX65:AY65"/>
    <mergeCell ref="AZ65:BA65"/>
    <mergeCell ref="AV61:AW61"/>
    <mergeCell ref="AX61:AY61"/>
    <mergeCell ref="AZ61:BA61"/>
    <mergeCell ref="AV62:AW62"/>
    <mergeCell ref="AX62:AY62"/>
  </mergeCells>
  <phoneticPr fontId="0" type="noConversion"/>
  <conditionalFormatting sqref="F12:AU14">
    <cfRule type="expression" dxfId="51" priority="3">
      <formula>F$86&gt;1</formula>
    </cfRule>
  </conditionalFormatting>
  <conditionalFormatting sqref="F17:AU29">
    <cfRule type="expression" dxfId="50" priority="2">
      <formula>F17&gt;MAX(F$12:F$14)</formula>
    </cfRule>
  </conditionalFormatting>
  <conditionalFormatting sqref="F31:AU78">
    <cfRule type="expression" dxfId="49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 r:id="rId1"/>
  <headerFooter alignWithMargins="0">
    <oddFooter>&amp;C&amp;8 30.82.327 d -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55" width="2.625" style="8" customWidth="1"/>
    <col min="56" max="61" width="2.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41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IF('1'!A10="","",IF(F11&lt;'2'!F11,'2'!A10+1,'2'!A10))</f>
        <v>2013</v>
      </c>
      <c r="B10" s="401" t="s">
        <v>8</v>
      </c>
      <c r="C10" s="402"/>
      <c r="D10" s="402"/>
      <c r="E10" s="403"/>
      <c r="F10" s="216" t="str">
        <f>IF(AND(OR('2'!L10=28,'2'!S10=28,'2'!Z10=28,'2'!AG10=28,'2'!AN10=28),'2'!L11=2),1,IF(AND(OR('2'!L11=4,'2'!L11=6,'2'!L11=9,'2'!L11=11),OR('2'!L10=30,'2'!S10=30,'2'!Z10=30,'2'!AG10=30,'2'!AN10=30)),1,IF(AND(OR('2'!L11=1,'2'!L11=3,'2'!L11=5,'2'!L11=7,'2'!L11=8,'2'!L11=10,'2'!L11=12),OR('2'!L10=31,'2'!S10=31,'2'!Z10=31,'2'!AG10=31,'2'!AN10=31)),1,"")))</f>
        <v/>
      </c>
      <c r="G10" s="216" t="str">
        <f>IF(F10="",IF(AND(OR('2'!M10=28,'2'!T10=28,'2'!AA10=28,'2'!AH10=28,'2'!AO10=28),'2'!M11=2),1,IF(AND(OR('2'!M11=4,'2'!M11=6,'2'!M11=9,'2'!M11=11),OR('2'!M10=30,'2'!T10=30,'2'!AA10=30,'2'!AH10=30,'2'!AO10=30)),1,IF(AND(OR('2'!M11=1,'2'!M11=3,'2'!M11=5,'2'!M11=7,'2'!M11=8,'2'!M11=10,'2'!M11=12),OR('2'!M10=31,'2'!T10=31,'2'!AA10=31,'2'!AH10=31,'2'!AO10=31)),1,""))),F10+1)</f>
        <v/>
      </c>
      <c r="H10" s="216" t="str">
        <f>IF(G10="",IF(AND(OR('2'!N10=28,'2'!U10=28,'2'!AB10=28,'2'!AI10=28,'2'!AP10=28),'2'!N11=2),1,IF(AND(OR('2'!N11=4,'2'!N11=6,'2'!N11=9,'2'!N11=11),OR('2'!N10=30,'2'!U10=30,'2'!AB10=30,'2'!AI10=30,'2'!AP10=30)),1,IF(AND(OR('2'!N11=1,'2'!N11=3,'2'!N11=5,'2'!N11=7,'2'!N11=8,'2'!N11=10,'2'!N11=12),OR('2'!N10=31,'2'!U10=31,'2'!AB10=31,'2'!AI10=31,'2'!AP10=31)),1,""))),G10+1)</f>
        <v/>
      </c>
      <c r="I10" s="216" t="str">
        <f>IF(H10="",IF(AND(OR('2'!O10=28,'2'!V10=28,'2'!AC10=28,'2'!AJ10=28,'2'!AQ10=28),'2'!O11=2),1,IF(AND(OR('2'!O11=4,'2'!O11=6,'2'!O11=9,'2'!O11=11),OR('2'!O10=30,'2'!V10=30,'2'!AC10=30,'2'!AJ10=30,'2'!AQ10=30)),1,IF(AND(OR('2'!O11=1,'2'!O11=3,'2'!O11=5,'2'!O11=7,'2'!O11=8,'2'!O11=10,'2'!O11=12),OR('2'!O10=31,'2'!V10=31,'2'!AC10=31,'2'!AJ10=31,'2'!AQ10=31)),1,""))),H10+1)</f>
        <v/>
      </c>
      <c r="J10" s="216" t="str">
        <f>IF(I10="",IF(AND(OR('2'!P10=28,'2'!W10=28,'2'!AD10=28,'2'!AK10=28,'2'!AR10=28),'2'!P11=2),1,IF(AND(OR('2'!P11=4,'2'!P11=6,'2'!P11=9,'2'!P11=11),OR('2'!P10=30,'2'!W10=30,'2'!AD10=30,'2'!AK10=30,'2'!AR10=30)),1,IF(AND(OR('2'!P11=1,'2'!P11=3,'2'!P11=5,'2'!P11=7,'2'!P11=8,'2'!P11=10,'2'!P11=12),OR('2'!P10=31,'2'!W10=31,'2'!AD10=31,'2'!AK10=31,'2'!AR10=31)),1,""))),I10+1)</f>
        <v/>
      </c>
      <c r="K10" s="216" t="str">
        <f>IF(J10="",IF(AND(OR('2'!Q10=28,'2'!X10=28,'2'!AE10=28,'2'!AL10=28,'2'!AS10=28),'2'!Q11=2),1,IF(AND(OR('2'!Q11=4,'2'!Q11=6,'2'!Q11=9,'2'!Q11=11),OR('2'!Q10=30,'2'!X10=30,'2'!AE10=30,'2'!AL10=30,'2'!AS10=30)),1,IF(AND(OR('2'!Q11=1,'2'!Q11=3,'2'!Q11=5,'2'!Q11=7,'2'!Q11=8,'2'!Q11=10,'2'!Q11=12),OR('2'!Q10=31,'2'!X10=31,'2'!AE10=31,'2'!AL10=31,'2'!AS10=31)),1,""))),J10+1)</f>
        <v/>
      </c>
      <c r="L10" s="216">
        <f>IF(K10="",IF(AND(OR('2'!R10=28,'2'!Y10=28,'2'!AF10=28,'2'!AM10=28,'2'!AT10=28),'2'!R11=2),1,IF(AND(OR('2'!R11=4,'2'!R11=6,'2'!R11=9,'2'!R11=11),OR('2'!R10=30,'2'!Y10=30,'2'!AF10=30,'2'!AM10=30,'2'!AT10=30)),1,IF(AND(OR('2'!R11=1,'2'!R11=3,'2'!R11=5,'2'!R11=7,'2'!R11=8,'2'!R11=10,'2'!R11=12),OR('2'!R10=31,'2'!Y10=31,'2'!AF10=31,'2'!AM10=31,'2'!AT10=31)),1,""))),K10+1)</f>
        <v>1</v>
      </c>
      <c r="M10" s="217">
        <f>IF(L10&lt;&gt;"",IF(AND(L11=2,L10&lt;28),L10+1,IF(AND(OR(L11=4,L11=6,L11=9,L11=11),L10&lt;30),L10+1,IF(AND(OR(L11=1,L11=3,L11=5,L11=7,L11=8,L11=10,L11=12),L10&lt;31),L10+1,""))),"")</f>
        <v>2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3</v>
      </c>
      <c r="O10" s="216">
        <f t="shared" si="0"/>
        <v>4</v>
      </c>
      <c r="P10" s="216">
        <f t="shared" si="0"/>
        <v>5</v>
      </c>
      <c r="Q10" s="216">
        <f t="shared" si="0"/>
        <v>6</v>
      </c>
      <c r="R10" s="216">
        <f t="shared" si="0"/>
        <v>7</v>
      </c>
      <c r="S10" s="216">
        <f t="shared" si="0"/>
        <v>8</v>
      </c>
      <c r="T10" s="217">
        <f t="shared" si="0"/>
        <v>9</v>
      </c>
      <c r="U10" s="216">
        <f t="shared" si="0"/>
        <v>10</v>
      </c>
      <c r="V10" s="216">
        <f t="shared" si="0"/>
        <v>11</v>
      </c>
      <c r="W10" s="216">
        <f t="shared" si="0"/>
        <v>12</v>
      </c>
      <c r="X10" s="216">
        <f t="shared" si="0"/>
        <v>13</v>
      </c>
      <c r="Y10" s="216">
        <f t="shared" si="0"/>
        <v>14</v>
      </c>
      <c r="Z10" s="216">
        <f t="shared" si="0"/>
        <v>15</v>
      </c>
      <c r="AA10" s="217">
        <f t="shared" si="0"/>
        <v>16</v>
      </c>
      <c r="AB10" s="216">
        <f t="shared" si="0"/>
        <v>17</v>
      </c>
      <c r="AC10" s="216">
        <f t="shared" si="0"/>
        <v>18</v>
      </c>
      <c r="AD10" s="216">
        <f t="shared" si="0"/>
        <v>19</v>
      </c>
      <c r="AE10" s="216">
        <f t="shared" si="0"/>
        <v>20</v>
      </c>
      <c r="AF10" s="216">
        <f t="shared" si="0"/>
        <v>21</v>
      </c>
      <c r="AG10" s="216">
        <f t="shared" si="0"/>
        <v>22</v>
      </c>
      <c r="AH10" s="217">
        <f t="shared" si="0"/>
        <v>23</v>
      </c>
      <c r="AI10" s="216">
        <f t="shared" si="0"/>
        <v>24</v>
      </c>
      <c r="AJ10" s="216">
        <f t="shared" si="0"/>
        <v>25</v>
      </c>
      <c r="AK10" s="216">
        <f t="shared" si="0"/>
        <v>26</v>
      </c>
      <c r="AL10" s="216">
        <f t="shared" si="0"/>
        <v>27</v>
      </c>
      <c r="AM10" s="216">
        <f t="shared" si="0"/>
        <v>28</v>
      </c>
      <c r="AN10" s="216">
        <f t="shared" si="0"/>
        <v>29</v>
      </c>
      <c r="AO10" s="217">
        <f t="shared" si="0"/>
        <v>30</v>
      </c>
      <c r="AP10" s="216">
        <f t="shared" si="0"/>
        <v>31</v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1" t="str">
        <f>IF(F10="","",IF('1'!$S$7+2&lt;13,'1'!$S$7+2,IF('1'!$S$7+2=12,1,'1'!$S$7+2-12)))</f>
        <v/>
      </c>
      <c r="G11" s="282" t="str">
        <f>IF(G10="","",IF('1'!$S$7+2&lt;13,'1'!$S$7+2,IF('1'!$S$7+2=12,1,'1'!$S$7+2-12)))</f>
        <v/>
      </c>
      <c r="H11" s="282" t="str">
        <f>IF(H10="","",IF('1'!$S$7+2&lt;13,'1'!$S$7+2,IF('1'!$S$7+2=12,1,'1'!$S$7+2-12)))</f>
        <v/>
      </c>
      <c r="I11" s="282" t="str">
        <f>IF(I10="","",IF('1'!$S$7+2&lt;13,'1'!$S$7+2,IF('1'!$S$7+2=12,1,'1'!$S$7+2-12)))</f>
        <v/>
      </c>
      <c r="J11" s="282" t="str">
        <f>IF(J10="","",IF('1'!$S$7+2&lt;13,'1'!$S$7+2,IF('1'!$S$7+2=12,1,'1'!$S$7+2-12)))</f>
        <v/>
      </c>
      <c r="K11" s="282" t="str">
        <f>IF(K10="","",IF('1'!$S$7+2&lt;13,'1'!$S$7+2,IF('1'!$S$7+2=12,1,'1'!$S$7+2-12)))</f>
        <v/>
      </c>
      <c r="L11" s="283">
        <f>IF(L10="","",IF('1'!$S$7+2&lt;13,'1'!$S$7+2,IF('1'!$S$7+2=12,1,'1'!$S$7+2-12)))</f>
        <v>12</v>
      </c>
      <c r="M11" s="284">
        <f>IF(M10="","",IF('1'!$S$7+2&lt;13,'1'!$S$7+2,IF('1'!$S$7+2=12,1,'1'!$S$7+2-12)))</f>
        <v>12</v>
      </c>
      <c r="N11" s="282">
        <f>IF(N10="","",IF('1'!$S$7+2&lt;13,'1'!$S$7+2,IF('1'!$S$7+2=12,1,'1'!$S$7+2-12)))</f>
        <v>12</v>
      </c>
      <c r="O11" s="282">
        <f>IF(O10="","",IF('1'!$S$7+2&lt;13,'1'!$S$7+2,IF('1'!$S$7+2=12,1,'1'!$S$7+2-12)))</f>
        <v>12</v>
      </c>
      <c r="P11" s="282">
        <f>IF(P10="","",IF('1'!$S$7+2&lt;13,'1'!$S$7+2,IF('1'!$S$7+2=12,1,'1'!$S$7+2-12)))</f>
        <v>12</v>
      </c>
      <c r="Q11" s="282">
        <f>IF(Q10="","",IF('1'!$S$7+2&lt;13,'1'!$S$7+2,IF('1'!$S$7+2=12,1,'1'!$S$7+2-12)))</f>
        <v>12</v>
      </c>
      <c r="R11" s="282">
        <f>IF(R10="","",IF('1'!$S$7+2&lt;13,'1'!$S$7+2,IF('1'!$S$7+2=12,1,'1'!$S$7+2-12)))</f>
        <v>12</v>
      </c>
      <c r="S11" s="285">
        <f>IF(S10="","",IF('1'!$S$7+2&lt;13,'1'!$S$7+2,IF('1'!$S$7+2=12,1,'1'!$S$7+2-12)))</f>
        <v>12</v>
      </c>
      <c r="T11" s="286">
        <f>IF(T10="","",IF('1'!$S$7+2&lt;13,'1'!$S$7+2,IF('1'!$S$7+2=12,1,'1'!$S$7+2-12)))</f>
        <v>12</v>
      </c>
      <c r="U11" s="282">
        <f>IF(U10="","",IF('1'!$S$7+2&lt;13,'1'!$S$7+2,IF('1'!$S$7+2=12,1,'1'!$S$7+2-12)))</f>
        <v>12</v>
      </c>
      <c r="V11" s="282">
        <f>IF(V10="","",IF('1'!$S$7+2&lt;13,'1'!$S$7+2,IF('1'!$S$7+2=12,1,'1'!$S$7+2-12)))</f>
        <v>12</v>
      </c>
      <c r="W11" s="282">
        <f>IF(W10="","",IF('1'!$S$7+2&lt;13,'1'!$S$7+2,IF('1'!$S$7+2=12,1,'1'!$S$7+2-12)))</f>
        <v>12</v>
      </c>
      <c r="X11" s="282">
        <f>IF(X10="","",IF('1'!$S$7+2&lt;13,'1'!$S$7+2,IF('1'!$S$7+2=12,1,'1'!$S$7+2-12)))</f>
        <v>12</v>
      </c>
      <c r="Y11" s="282">
        <f>IF(Y10="","",IF('1'!$S$7+2&lt;13,'1'!$S$7+2,IF('1'!$S$7+2=12,1,'1'!$S$7+2-12)))</f>
        <v>12</v>
      </c>
      <c r="Z11" s="283">
        <f>IF(Z10="","",IF('1'!$S$7+2&lt;13,'1'!$S$7+2,IF('1'!$S$7+2=12,1,'1'!$S$7+2-12)))</f>
        <v>12</v>
      </c>
      <c r="AA11" s="284">
        <f>IF(AA10="","",IF('1'!$S$7+2&lt;13,'1'!$S$7+2,IF('1'!$S$7+2=12,1,'1'!$S$7+2-12)))</f>
        <v>12</v>
      </c>
      <c r="AB11" s="282">
        <f>IF(AB10="","",IF('1'!$S$7+2&lt;13,'1'!$S$7+2,IF('1'!$S$7+2=12,1,'1'!$S$7+2-12)))</f>
        <v>12</v>
      </c>
      <c r="AC11" s="282">
        <f>IF(AC10="","",IF('1'!$S$7+2&lt;13,'1'!$S$7+2,IF('1'!$S$7+2=12,1,'1'!$S$7+2-12)))</f>
        <v>12</v>
      </c>
      <c r="AD11" s="282">
        <f>IF(AD10="","",IF('1'!$S$7+2&lt;13,'1'!$S$7+2,IF('1'!$S$7+2=12,1,'1'!$S$7+2-12)))</f>
        <v>12</v>
      </c>
      <c r="AE11" s="282">
        <f>IF(AE10="","",IF('1'!$S$7+2&lt;13,'1'!$S$7+2,IF('1'!$S$7+2=12,1,'1'!$S$7+2-12)))</f>
        <v>12</v>
      </c>
      <c r="AF11" s="282">
        <f>IF(AF10="","",IF('1'!$S$7+2&lt;13,'1'!$S$7+2,IF('1'!$S$7+2=12,1,'1'!$S$7+2-12)))</f>
        <v>12</v>
      </c>
      <c r="AG11" s="285">
        <f>IF(AG10="","",IF('1'!$S$7+2&lt;13,'1'!$S$7+2,IF('1'!$S$7+2=12,1,'1'!$S$7+2-12)))</f>
        <v>12</v>
      </c>
      <c r="AH11" s="286">
        <f>IF(AH10="","",IF('1'!$S$7+2&lt;13,'1'!$S$7+2,IF('1'!$S$7+2=12,1,'1'!$S$7+2-12)))</f>
        <v>12</v>
      </c>
      <c r="AI11" s="282">
        <f>IF(AI10="","",IF('1'!$S$7+2&lt;13,'1'!$S$7+2,IF('1'!$S$7+2=12,1,'1'!$S$7+2-12)))</f>
        <v>12</v>
      </c>
      <c r="AJ11" s="282">
        <f>IF(AJ10="","",IF('1'!$S$7+2&lt;13,'1'!$S$7+2,IF('1'!$S$7+2=12,1,'1'!$S$7+2-12)))</f>
        <v>12</v>
      </c>
      <c r="AK11" s="282">
        <f>IF(AK10="","",IF('1'!$S$7+2&lt;13,'1'!$S$7+2,IF('1'!$S$7+2=12,1,'1'!$S$7+2-12)))</f>
        <v>12</v>
      </c>
      <c r="AL11" s="282">
        <f>IF(AL10="","",IF('1'!$S$7+2&lt;13,'1'!$S$7+2,IF('1'!$S$7+2=12,1,'1'!$S$7+2-12)))</f>
        <v>12</v>
      </c>
      <c r="AM11" s="282">
        <f>IF(AM10="","",IF('1'!$S$7+2&lt;13,'1'!$S$7+2,IF('1'!$S$7+2=12,1,'1'!$S$7+2-12)))</f>
        <v>12</v>
      </c>
      <c r="AN11" s="285">
        <f>IF(AN10="","",IF('1'!$S$7+2&lt;13,'1'!$S$7+2,IF('1'!$S$7+2=12,1,'1'!$S$7+2-12)))</f>
        <v>12</v>
      </c>
      <c r="AO11" s="286">
        <f>IF(AO10="","",IF('1'!$S$7+2&lt;13,'1'!$S$7+2,IF('1'!$S$7+2=12,1,'1'!$S$7+2-12)))</f>
        <v>12</v>
      </c>
      <c r="AP11" s="282">
        <f>IF(AP10="","",IF('1'!$S$7+2&lt;13,'1'!$S$7+2,IF('1'!$S$7+2=12,1,'1'!$S$7+2-12)))</f>
        <v>12</v>
      </c>
      <c r="AQ11" s="282" t="str">
        <f>IF(AQ10="","",IF('1'!$S$7+2&lt;13,'1'!$S$7+2,IF('1'!$S$7+2=12,1,'1'!$S$7+2-12)))</f>
        <v/>
      </c>
      <c r="AR11" s="282" t="str">
        <f>IF(AR10="","",IF('1'!$S$7+2&lt;13,'1'!$S$7+2,IF('1'!$S$7+2=12,1,'1'!$S$7+2-12)))</f>
        <v/>
      </c>
      <c r="AS11" s="282" t="str">
        <f>IF(AS10="","",IF('1'!$S$7+2&lt;13,'1'!$S$7+2,IF('1'!$S$7+2=12,1,'1'!$S$7+2-12)))</f>
        <v/>
      </c>
      <c r="AT11" s="282" t="str">
        <f>IF(AT10="","",IF('1'!$S$7+2&lt;13,'1'!$S$7+2,IF('1'!$S$7+2=12,1,'1'!$S$7+2-12)))</f>
        <v/>
      </c>
      <c r="AU11" s="287" t="str">
        <f>IF(AU10="","",IF('1'!$S$7+2&lt;13,'1'!$S$7+2,IF('1'!$S$7+2=12,1,'1'!$S$7+2-12)))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8" t="s">
        <v>97</v>
      </c>
      <c r="AW12" s="309"/>
      <c r="AX12" s="310"/>
      <c r="AY12" s="310"/>
      <c r="AZ12" s="570">
        <f>IF(MAX(F12:AU12)&gt;5,0,SUM(F12:AU12))</f>
        <v>0</v>
      </c>
      <c r="BA12" s="571"/>
      <c r="BB12" s="425">
        <f>AZ12+'2'!BB12</f>
        <v>0</v>
      </c>
      <c r="BC12" s="426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0">
        <f>IF(MAX(F13:AU13)&gt;5,0,SUM(F13:AU13))</f>
        <v>0</v>
      </c>
      <c r="BA13" s="571"/>
      <c r="BB13" s="425">
        <f>AZ13+'2'!BB13</f>
        <v>0</v>
      </c>
      <c r="BC13" s="426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AZ14+'2'!BB14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57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IF(MAX($F$12:$AU$14)&gt;5,0,SUMPRODUCT(F17:AU17,$F$83:$AU$83)+'2'!AV17)</f>
        <v>0</v>
      </c>
      <c r="AW17" s="343"/>
      <c r="AX17" s="343">
        <f>IF(MAX($F$12:$AU$14)&gt;5,0,SUMPRODUCT(F17:AU17,$F$84:$AU$84)+'2'!AX17)</f>
        <v>0</v>
      </c>
      <c r="AY17" s="343"/>
      <c r="AZ17" s="343">
        <f>IF(MAX($F$12:$AU$14)&gt;5,0,SUMPRODUCT(F17:AU17,$F$85:$AU$85)+'2'!AZ17)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IF(MAX($F$12:$AU$14)&gt;5,0,SUMPRODUCT(F18:AU18,$F$83:$AU$83)+'2'!AV18)</f>
        <v>0</v>
      </c>
      <c r="AW18" s="319"/>
      <c r="AX18" s="319">
        <f>IF(MAX($F$12:$AU$14)&gt;5,0,SUMPRODUCT(F18:AU18,$F$84:$AU$84)+'2'!AX18)</f>
        <v>0</v>
      </c>
      <c r="AY18" s="319"/>
      <c r="AZ18" s="319">
        <f>IF(MAX($F$12:$AU$14)&gt;5,0,SUMPRODUCT(F18:AU18,$F$85:$AU$85)+'2'!AZ18)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IF(MAX($F$12:$AU$14)&gt;5,0,SUMPRODUCT(F19:AU19,$F$83:$AU$83)+'2'!AV19)</f>
        <v>0</v>
      </c>
      <c r="AW19" s="319"/>
      <c r="AX19" s="319">
        <f>IF(MAX($F$12:$AU$14)&gt;5,0,SUMPRODUCT(F19:AU19,$F$84:$AU$84)+'2'!AX19)</f>
        <v>0</v>
      </c>
      <c r="AY19" s="319"/>
      <c r="AZ19" s="319">
        <f>IF(MAX($F$12:$AU$14)&gt;5,0,SUMPRODUCT(F19:AU19,$F$85:$AU$85)+'2'!AZ19)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IF(MAX($F$12:$AU$14)&gt;5,0,SUMPRODUCT(F20:AU20,$F$83:$AU$83)+'2'!AV20)</f>
        <v>0</v>
      </c>
      <c r="AW20" s="319"/>
      <c r="AX20" s="319">
        <f>IF(MAX($F$12:$AU$14)&gt;5,0,SUMPRODUCT(F20:AU20,$F$84:$AU$84)+'2'!AX20)</f>
        <v>0</v>
      </c>
      <c r="AY20" s="319"/>
      <c r="AZ20" s="319">
        <f>IF(MAX($F$12:$AU$14)&gt;5,0,SUMPRODUCT(F20:AU20,$F$85:$AU$85)+'2'!AZ20)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IF(MAX($F$12:$AU$14)&gt;5,0,SUMPRODUCT(F21:AU21,$F$83:$AU$83)+'2'!AV21)</f>
        <v>0</v>
      </c>
      <c r="AW21" s="319"/>
      <c r="AX21" s="319">
        <f>IF(MAX($F$12:$AU$14)&gt;5,0,SUMPRODUCT(F21:AU21,$F$84:$AU$84)+'2'!AX21)</f>
        <v>0</v>
      </c>
      <c r="AY21" s="319"/>
      <c r="AZ21" s="319">
        <f>IF(MAX($F$12:$AU$14)&gt;5,0,SUMPRODUCT(F21:AU21,$F$85:$AU$85)+'2'!AZ21)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IF(MAX($F$12:$AU$14)&gt;5,0,SUMPRODUCT(F22:AU22,$F$83:$AU$83)+'2'!AV22)</f>
        <v>0</v>
      </c>
      <c r="AW22" s="319"/>
      <c r="AX22" s="319">
        <f>IF(MAX($F$12:$AU$14)&gt;5,0,SUMPRODUCT(F22:AU22,$F$84:$AU$84)+'2'!AX22)</f>
        <v>0</v>
      </c>
      <c r="AY22" s="319"/>
      <c r="AZ22" s="319">
        <f>IF(MAX($F$12:$AU$14)&gt;5,0,SUMPRODUCT(F22:AU22,$F$85:$AU$85)+'2'!AZ22)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IF(MAX($F$12:$AU$14)&gt;5,0,SUMPRODUCT(F23:AU23,$F$83:$AU$83)+'2'!AV23)</f>
        <v>0</v>
      </c>
      <c r="AW23" s="319"/>
      <c r="AX23" s="319">
        <f>IF(MAX($F$12:$AU$14)&gt;5,0,SUMPRODUCT(F23:AU23,$F$84:$AU$84)+'2'!AX23)</f>
        <v>0</v>
      </c>
      <c r="AY23" s="319"/>
      <c r="AZ23" s="319">
        <f>IF(MAX($F$12:$AU$14)&gt;5,0,SUMPRODUCT(F23:AU23,$F$85:$AU$85)+'2'!AZ23)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IF(MAX($F$12:$AU$14)&gt;5,0,SUMPRODUCT(F24:AU24,$F$83:$AU$83)+'2'!AV24)</f>
        <v>0</v>
      </c>
      <c r="AW24" s="319"/>
      <c r="AX24" s="319">
        <f>IF(MAX($F$12:$AU$14)&gt;5,0,SUMPRODUCT(F24:AU24,$F$84:$AU$84)+'2'!AX24)</f>
        <v>0</v>
      </c>
      <c r="AY24" s="319"/>
      <c r="AZ24" s="319">
        <f>IF(MAX($F$12:$AU$14)&gt;5,0,SUMPRODUCT(F24:AU24,$F$85:$AU$85)+'2'!AZ24)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IF(MAX($F$12:$AU$14)&gt;5,0,SUMPRODUCT(F25:AU25,$F$83:$AU$83)+'2'!AV25)</f>
        <v>0</v>
      </c>
      <c r="AW25" s="319"/>
      <c r="AX25" s="319">
        <f>IF(MAX($F$12:$AU$14)&gt;5,0,SUMPRODUCT(F25:AU25,$F$84:$AU$84)+'2'!AX25)</f>
        <v>0</v>
      </c>
      <c r="AY25" s="319"/>
      <c r="AZ25" s="319">
        <f>IF(MAX($F$12:$AU$14)&gt;5,0,SUMPRODUCT(F25:AU25,$F$85:$AU$85)+'2'!AZ25)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IF(MAX($F$12:$AU$14)&gt;5,0,SUMPRODUCT(F26:AU26,$F$83:$AU$83)+'2'!AV26)</f>
        <v>0</v>
      </c>
      <c r="AW26" s="319"/>
      <c r="AX26" s="319">
        <f>IF(MAX($F$12:$AU$14)&gt;5,0,SUMPRODUCT(F26:AU26,$F$84:$AU$84)+'2'!AX26)</f>
        <v>0</v>
      </c>
      <c r="AY26" s="319"/>
      <c r="AZ26" s="319">
        <f>IF(MAX($F$12:$AU$14)&gt;5,0,SUMPRODUCT(F26:AU26,$F$85:$AU$85)+'2'!AZ26)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IF(MAX($F$12:$AU$14)&gt;5,0,SUMPRODUCT(F27:AU27,$F$83:$AU$83)+'2'!AV27)</f>
        <v>0</v>
      </c>
      <c r="AW27" s="319"/>
      <c r="AX27" s="319">
        <f>IF(MAX($F$12:$AU$14)&gt;5,0,SUMPRODUCT(F27:AU27,$F$84:$AU$84)+'2'!AX27)</f>
        <v>0</v>
      </c>
      <c r="AY27" s="319"/>
      <c r="AZ27" s="319">
        <f>IF(MAX($F$12:$AU$14)&gt;5,0,SUMPRODUCT(F27:AU27,$F$85:$AU$85)+'2'!AZ27)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IF(MAX($F$12:$AU$14)&gt;5,0,SUMPRODUCT(F28:AU28,$F$83:$AU$83)+'2'!AV28)</f>
        <v>0</v>
      </c>
      <c r="AW28" s="319"/>
      <c r="AX28" s="319">
        <f>IF(MAX($F$12:$AU$14)&gt;5,0,SUMPRODUCT(F28:AU28,$F$84:$AU$84)+'2'!AX28)</f>
        <v>0</v>
      </c>
      <c r="AY28" s="319"/>
      <c r="AZ28" s="319">
        <f>IF(MAX($F$12:$AU$14)&gt;5,0,SUMPRODUCT(F28:AU28,$F$85:$AU$85)+'2'!AZ28)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IF(MAX($F$12:$AU$14)&gt;5,0,SUMPRODUCT(F29:AU29,$F$83:$AU$83)+'2'!AV29)</f>
        <v>0</v>
      </c>
      <c r="AW29" s="518"/>
      <c r="AX29" s="518">
        <f>IF(MAX($F$12:$AU$14)&gt;5,0,SUMPRODUCT(F29:AU29,$F$84:$AU$84)+'2'!AX29)</f>
        <v>0</v>
      </c>
      <c r="AY29" s="518"/>
      <c r="AZ29" s="518">
        <f>IF(MAX($F$12:$AU$14)&gt;5,0,SUMPRODUCT(F29:AU29,$F$85:$AU$85)+'2'!AZ29)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IF(MAX($F$12:$AU$14)&gt;5,0,SUMPRODUCT(F31:AU31,$F$83:$AU$83)+'2'!AV31)</f>
        <v>0</v>
      </c>
      <c r="AW31" s="353"/>
      <c r="AX31" s="351">
        <f>IF(MAX($F$12:$AU$14)&gt;5,0,SUMPRODUCT(F31:AU31,$F$84:$AU$84)+'2'!AX31)</f>
        <v>0</v>
      </c>
      <c r="AY31" s="351"/>
      <c r="AZ31" s="566">
        <f>IF(MAX($F$12:$AU$14)&gt;5,0,SUMPRODUCT(F31:AU31,$F$85:$AU$85)+'2'!AZ31)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IF(MAX($F$12:$AU$14)&gt;5,0,SUMPRODUCT(F32:AU32,$F$83:$AU$83)+'2'!AV32)</f>
        <v>0</v>
      </c>
      <c r="AW32" s="321"/>
      <c r="AX32" s="319">
        <f>IF(MAX($F$12:$AU$14)&gt;5,0,SUMPRODUCT(F32:AU32,$F$84:$AU$84)+'2'!AX32)</f>
        <v>0</v>
      </c>
      <c r="AY32" s="319"/>
      <c r="AZ32" s="320">
        <f>IF(MAX($F$12:$AU$14)&gt;5,0,SUMPRODUCT(F32:AU32,$F$85:$AU$85)+'2'!AZ32)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IF(MAX($F$12:$AU$14)&gt;5,0,SUMPRODUCT(F33:AU33,$F$83:$AU$83)+'2'!AV33)</f>
        <v>0</v>
      </c>
      <c r="AW33" s="321"/>
      <c r="AX33" s="319">
        <f>IF(MAX($F$12:$AU$14)&gt;5,0,SUMPRODUCT(F33:AU33,$F$84:$AU$84)+'2'!AX33)</f>
        <v>0</v>
      </c>
      <c r="AY33" s="319"/>
      <c r="AZ33" s="320">
        <f>IF(MAX($F$12:$AU$14)&gt;5,0,SUMPRODUCT(F33:AU33,$F$85:$AU$85)+'2'!AZ33)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IF(MAX($F$12:$AU$14)&gt;5,0,SUMPRODUCT(F34:AU34,$F$83:$AU$83)+'2'!AV34)</f>
        <v>0</v>
      </c>
      <c r="AW34" s="321"/>
      <c r="AX34" s="319">
        <f>IF(MAX($F$12:$AU$14)&gt;5,0,SUMPRODUCT(F34:AU34,$F$84:$AU$84)+'2'!AX34)</f>
        <v>0</v>
      </c>
      <c r="AY34" s="319"/>
      <c r="AZ34" s="320">
        <f>IF(MAX($F$12:$AU$14)&gt;5,0,SUMPRODUCT(F34:AU34,$F$85:$AU$85)+'2'!AZ34)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IF(MAX($F$12:$AU$14)&gt;5,0,SUMPRODUCT(F35:AU35,$F$83:$AU$83)+'2'!AV35)</f>
        <v>0</v>
      </c>
      <c r="AW35" s="321"/>
      <c r="AX35" s="319">
        <f>IF(MAX($F$12:$AU$14)&gt;5,0,SUMPRODUCT(F35:AU35,$F$84:$AU$84)+'2'!AX35)</f>
        <v>0</v>
      </c>
      <c r="AY35" s="319"/>
      <c r="AZ35" s="320">
        <f>IF(MAX($F$12:$AU$14)&gt;5,0,SUMPRODUCT(F35:AU35,$F$85:$AU$85)+'2'!AZ35)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IF(MAX($F$12:$AU$14)&gt;5,0,SUMPRODUCT(F36:AU36,$F$83:$AU$83)+'2'!AV36)</f>
        <v>0</v>
      </c>
      <c r="AW36" s="321"/>
      <c r="AX36" s="319">
        <f>IF(MAX($F$12:$AU$14)&gt;5,0,SUMPRODUCT(F36:AU36,$F$84:$AU$84)+'2'!AX36)</f>
        <v>0</v>
      </c>
      <c r="AY36" s="319"/>
      <c r="AZ36" s="320">
        <f>IF(MAX($F$12:$AU$14)&gt;5,0,SUMPRODUCT(F36:AU36,$F$85:$AU$85)+'2'!AZ36)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IF(MAX($F$12:$AU$14)&gt;5,0,SUMPRODUCT(F37:AU37,$F$83:$AU$83)+'2'!AV37)</f>
        <v>0</v>
      </c>
      <c r="AW37" s="321"/>
      <c r="AX37" s="319">
        <f>IF(MAX($F$12:$AU$14)&gt;5,0,SUMPRODUCT(F37:AU37,$F$84:$AU$84)+'2'!AX37)</f>
        <v>0</v>
      </c>
      <c r="AY37" s="319"/>
      <c r="AZ37" s="320">
        <f>IF(MAX($F$12:$AU$14)&gt;5,0,SUMPRODUCT(F37:AU37,$F$85:$AU$85)+'2'!AZ37)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IF(MAX($F$12:$AU$14)&gt;5,0,SUMPRODUCT(F38:AU38,$F$83:$AU$83)+'2'!AV38)</f>
        <v>0</v>
      </c>
      <c r="AW38" s="321"/>
      <c r="AX38" s="319">
        <f>IF(MAX($F$12:$AU$14)&gt;5,0,SUMPRODUCT(F38:AU38,$F$84:$AU$84)+'2'!AX38)</f>
        <v>0</v>
      </c>
      <c r="AY38" s="319"/>
      <c r="AZ38" s="320">
        <f>IF(MAX($F$12:$AU$14)&gt;5,0,SUMPRODUCT(F38:AU38,$F$85:$AU$85)+'2'!AZ38)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IF(MAX($F$12:$AU$14)&gt;5,0,SUMPRODUCT(F39:AU39,$F$83:$AU$83)+'2'!AV39)</f>
        <v>0</v>
      </c>
      <c r="AW39" s="321"/>
      <c r="AX39" s="319">
        <f>IF(MAX($F$12:$AU$14)&gt;5,0,SUMPRODUCT(F39:AU39,$F$84:$AU$84)+'2'!AX39)</f>
        <v>0</v>
      </c>
      <c r="AY39" s="319"/>
      <c r="AZ39" s="320">
        <f>IF(MAX($F$12:$AU$14)&gt;5,0,SUMPRODUCT(F39:AU39,$F$85:$AU$85)+'2'!AZ39)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IF(MAX($F$12:$AU$14)&gt;5,0,SUMPRODUCT(F40:AU40,$F$83:$AU$83)+'2'!AV40)</f>
        <v>0</v>
      </c>
      <c r="AW40" s="321"/>
      <c r="AX40" s="319">
        <f>IF(MAX($F$12:$AU$14)&gt;5,0,SUMPRODUCT(F40:AU40,$F$84:$AU$84)+'2'!AX40)</f>
        <v>0</v>
      </c>
      <c r="AY40" s="319"/>
      <c r="AZ40" s="320">
        <f>IF(MAX($F$12:$AU$14)&gt;5,0,SUMPRODUCT(F40:AU40,$F$85:$AU$85)+'2'!AZ40)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IF(MAX($F$12:$AU$14)&gt;5,0,SUMPRODUCT(F41:AU41,$F$83:$AU$83)+'2'!AV41)</f>
        <v>0</v>
      </c>
      <c r="AW41" s="321"/>
      <c r="AX41" s="319">
        <f>IF(MAX($F$12:$AU$14)&gt;5,0,SUMPRODUCT(F41:AU41,$F$84:$AU$84)+'2'!AX41)</f>
        <v>0</v>
      </c>
      <c r="AY41" s="319"/>
      <c r="AZ41" s="320">
        <f>IF(MAX($F$12:$AU$14)&gt;5,0,SUMPRODUCT(F41:AU41,$F$85:$AU$85)+'2'!AZ41)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IF(MAX($F$12:$AU$14)&gt;5,0,SUMPRODUCT(F42:AU42,$F$83:$AU$83)+'2'!AV42)</f>
        <v>0</v>
      </c>
      <c r="AW42" s="321"/>
      <c r="AX42" s="319">
        <f>IF(MAX($F$12:$AU$14)&gt;5,0,SUMPRODUCT(F42:AU42,$F$84:$AU$84)+'2'!AX42)</f>
        <v>0</v>
      </c>
      <c r="AY42" s="319"/>
      <c r="AZ42" s="320">
        <f>IF(MAX($F$12:$AU$14)&gt;5,0,SUMPRODUCT(F42:AU42,$F$85:$AU$85)+'2'!AZ42)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IF(MAX($F$12:$AU$14)&gt;5,0,SUMPRODUCT(F43:AU43,$F$83:$AU$83)+'2'!AV43)</f>
        <v>0</v>
      </c>
      <c r="AW43" s="321"/>
      <c r="AX43" s="319">
        <f>IF(MAX($F$12:$AU$14)&gt;5,0,SUMPRODUCT(F43:AU43,$F$84:$AU$84)+'2'!AX43)</f>
        <v>0</v>
      </c>
      <c r="AY43" s="319"/>
      <c r="AZ43" s="320">
        <f>IF(MAX($F$12:$AU$14)&gt;5,0,SUMPRODUCT(F43:AU43,$F$85:$AU$85)+'2'!AZ43)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IF(MAX($F$12:$AU$14)&gt;5,0,SUMPRODUCT(F44:AU44,$F$83:$AU$83)+'2'!AV44)</f>
        <v>0</v>
      </c>
      <c r="AW44" s="321"/>
      <c r="AX44" s="319">
        <f>IF(MAX($F$12:$AU$14)&gt;5,0,SUMPRODUCT(F44:AU44,$F$84:$AU$84)+'2'!AX44)</f>
        <v>0</v>
      </c>
      <c r="AY44" s="319"/>
      <c r="AZ44" s="320">
        <f>IF(MAX($F$12:$AU$14)&gt;5,0,SUMPRODUCT(F44:AU44,$F$85:$AU$85)+'2'!AZ44)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IF(MAX($F$12:$AU$14)&gt;5,0,SUMPRODUCT(F45:AU45,$F$83:$AU$83)+'2'!AV45)</f>
        <v>0</v>
      </c>
      <c r="AW45" s="321"/>
      <c r="AX45" s="319">
        <f>IF(MAX($F$12:$AU$14)&gt;5,0,SUMPRODUCT(F45:AU45,$F$84:$AU$84)+'2'!AX45)</f>
        <v>0</v>
      </c>
      <c r="AY45" s="319"/>
      <c r="AZ45" s="320">
        <f>IF(MAX($F$12:$AU$14)&gt;5,0,SUMPRODUCT(F45:AU45,$F$85:$AU$85)+'2'!AZ45)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IF(MAX($F$12:$AU$14)&gt;5,0,SUMPRODUCT(F46:AU46,$F$83:$AU$83)+'2'!AV46)</f>
        <v>0</v>
      </c>
      <c r="AW46" s="321"/>
      <c r="AX46" s="319">
        <f>IF(MAX($F$12:$AU$14)&gt;5,0,SUMPRODUCT(F46:AU46,$F$84:$AU$84)+'2'!AX46)</f>
        <v>0</v>
      </c>
      <c r="AY46" s="319"/>
      <c r="AZ46" s="320">
        <f>IF(MAX($F$12:$AU$14)&gt;5,0,SUMPRODUCT(F46:AU46,$F$85:$AU$85)+'2'!AZ46)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IF(MAX($F$12:$AU$14)&gt;5,0,SUMPRODUCT(F47:AU47,$F$83:$AU$83)+'2'!AV47)</f>
        <v>0</v>
      </c>
      <c r="AW47" s="321"/>
      <c r="AX47" s="319">
        <f>IF(MAX($F$12:$AU$14)&gt;5,0,SUMPRODUCT(F47:AU47,$F$84:$AU$84)+'2'!AX47)</f>
        <v>0</v>
      </c>
      <c r="AY47" s="319"/>
      <c r="AZ47" s="320">
        <f>IF(MAX($F$12:$AU$14)&gt;5,0,SUMPRODUCT(F47:AU47,$F$85:$AU$85)+'2'!AZ47)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IF(MAX($F$12:$AU$14)&gt;5,0,SUMPRODUCT(F48:AU48,$F$83:$AU$83)+'2'!AV48)</f>
        <v>0</v>
      </c>
      <c r="AW48" s="321"/>
      <c r="AX48" s="319">
        <f>IF(MAX($F$12:$AU$14)&gt;5,0,SUMPRODUCT(F48:AU48,$F$84:$AU$84)+'2'!AX48)</f>
        <v>0</v>
      </c>
      <c r="AY48" s="319"/>
      <c r="AZ48" s="320">
        <f>IF(MAX($F$12:$AU$14)&gt;5,0,SUMPRODUCT(F48:AU48,$F$85:$AU$85)+'2'!AZ48)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IF(MAX($F$12:$AU$14)&gt;5,0,SUMPRODUCT(F49:AU49,$F$83:$AU$83)+'2'!AV49)</f>
        <v>0</v>
      </c>
      <c r="AW49" s="321"/>
      <c r="AX49" s="319">
        <f>IF(MAX($F$12:$AU$14)&gt;5,0,SUMPRODUCT(F49:AU49,$F$84:$AU$84)+'2'!AX49)</f>
        <v>0</v>
      </c>
      <c r="AY49" s="319"/>
      <c r="AZ49" s="320">
        <f>IF(MAX($F$12:$AU$14)&gt;5,0,SUMPRODUCT(F49:AU49,$F$85:$AU$85)+'2'!AZ49)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IF(MAX($F$12:$AU$14)&gt;5,0,SUMPRODUCT(F50:AU50,$F$83:$AU$83)+'2'!AV50)</f>
        <v>0</v>
      </c>
      <c r="AW50" s="321"/>
      <c r="AX50" s="319">
        <f>IF(MAX($F$12:$AU$14)&gt;5,0,SUMPRODUCT(F50:AU50,$F$84:$AU$84)+'2'!AX50)</f>
        <v>0</v>
      </c>
      <c r="AY50" s="319"/>
      <c r="AZ50" s="320">
        <f>IF(MAX($F$12:$AU$14)&gt;5,0,SUMPRODUCT(F50:AU50,$F$85:$AU$85)+'2'!AZ50)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IF(MAX($F$12:$AU$14)&gt;5,0,SUMPRODUCT(F51:AU51,$F$83:$AU$83)+'2'!AV51)</f>
        <v>0</v>
      </c>
      <c r="AW51" s="321"/>
      <c r="AX51" s="319">
        <f>IF(MAX($F$12:$AU$14)&gt;5,0,SUMPRODUCT(F51:AU51,$F$84:$AU$84)+'2'!AX51)</f>
        <v>0</v>
      </c>
      <c r="AY51" s="319"/>
      <c r="AZ51" s="320">
        <f>IF(MAX($F$12:$AU$14)&gt;5,0,SUMPRODUCT(F51:AU51,$F$85:$AU$85)+'2'!AZ51)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IF(MAX($F$12:$AU$14)&gt;5,0,SUMPRODUCT(F52:AU52,$F$83:$AU$83)+'2'!AV52)</f>
        <v>0</v>
      </c>
      <c r="AW52" s="321"/>
      <c r="AX52" s="319">
        <f>IF(MAX($F$12:$AU$14)&gt;5,0,SUMPRODUCT(F52:AU52,$F$84:$AU$84)+'2'!AX52)</f>
        <v>0</v>
      </c>
      <c r="AY52" s="319"/>
      <c r="AZ52" s="320">
        <f>IF(MAX($F$12:$AU$14)&gt;5,0,SUMPRODUCT(F52:AU52,$F$85:$AU$85)+'2'!AZ52)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IF(MAX($F$12:$AU$14)&gt;5,0,SUMPRODUCT(F53:AU53,$F$83:$AU$83)+'2'!AV53)</f>
        <v>0</v>
      </c>
      <c r="AW53" s="321"/>
      <c r="AX53" s="319">
        <f>IF(MAX($F$12:$AU$14)&gt;5,0,SUMPRODUCT(F53:AU53,$F$84:$AU$84)+'2'!AX53)</f>
        <v>0</v>
      </c>
      <c r="AY53" s="319"/>
      <c r="AZ53" s="320">
        <f>IF(MAX($F$12:$AU$14)&gt;5,0,SUMPRODUCT(F53:AU53,$F$85:$AU$85)+'2'!AZ53)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IF(MAX($F$12:$AU$14)&gt;5,0,SUMPRODUCT(F54:AU54,$F$83:$AU$83)+'2'!AV54)</f>
        <v>0</v>
      </c>
      <c r="AW54" s="321"/>
      <c r="AX54" s="319">
        <f>IF(MAX($F$12:$AU$14)&gt;5,0,SUMPRODUCT(F54:AU54,$F$84:$AU$84)+'2'!AX54)</f>
        <v>0</v>
      </c>
      <c r="AY54" s="319"/>
      <c r="AZ54" s="320">
        <f>IF(MAX($F$12:$AU$14)&gt;5,0,SUMPRODUCT(F54:AU54,$F$85:$AU$85)+'2'!AZ54)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IF(MAX($F$12:$AU$14)&gt;5,0,SUMPRODUCT(F55:AU55,$F$83:$AU$83)+'2'!AV55)</f>
        <v>0</v>
      </c>
      <c r="AW55" s="321"/>
      <c r="AX55" s="319">
        <f>IF(MAX($F$12:$AU$14)&gt;5,0,SUMPRODUCT(F55:AU55,$F$84:$AU$84)+'2'!AX55)</f>
        <v>0</v>
      </c>
      <c r="AY55" s="319"/>
      <c r="AZ55" s="320">
        <f>IF(MAX($F$12:$AU$14)&gt;5,0,SUMPRODUCT(F55:AU55,$F$85:$AU$85)+'2'!AZ55)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IF(MAX($F$12:$AU$14)&gt;5,0,SUMPRODUCT(F56:AU56,$F$83:$AU$83)+'2'!AV56)</f>
        <v>0</v>
      </c>
      <c r="AW56" s="321"/>
      <c r="AX56" s="319">
        <f>IF(MAX($F$12:$AU$14)&gt;5,0,SUMPRODUCT(F56:AU56,$F$84:$AU$84)+'2'!AX56)</f>
        <v>0</v>
      </c>
      <c r="AY56" s="319"/>
      <c r="AZ56" s="320">
        <f>IF(MAX($F$12:$AU$14)&gt;5,0,SUMPRODUCT(F56:AU56,$F$85:$AU$85)+'2'!AZ56)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IF(MAX($F$12:$AU$14)&gt;5,0,SUMPRODUCT(F57:AU57,$F$83:$AU$83)+'2'!AV57)</f>
        <v>0</v>
      </c>
      <c r="AW57" s="321"/>
      <c r="AX57" s="319">
        <f>IF(MAX($F$12:$AU$14)&gt;5,0,SUMPRODUCT(F57:AU57,$F$84:$AU$84)+'2'!AX57)</f>
        <v>0</v>
      </c>
      <c r="AY57" s="319"/>
      <c r="AZ57" s="320">
        <f>IF(MAX($F$12:$AU$14)&gt;5,0,SUMPRODUCT(F57:AU57,$F$85:$AU$85)+'2'!AZ57)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IF(MAX($F$12:$AU$14)&gt;5,0,SUMPRODUCT(F58:AU58,$F$83:$AU$83)+'2'!AV58)</f>
        <v>0</v>
      </c>
      <c r="AW58" s="321"/>
      <c r="AX58" s="319">
        <f>IF(MAX($F$12:$AU$14)&gt;5,0,SUMPRODUCT(F58:AU58,$F$84:$AU$84)+'2'!AX58)</f>
        <v>0</v>
      </c>
      <c r="AY58" s="319"/>
      <c r="AZ58" s="320">
        <f>IF(MAX($F$12:$AU$14)&gt;5,0,SUMPRODUCT(F58:AU58,$F$85:$AU$85)+'2'!AZ58)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IF(MAX($F$12:$AU$14)&gt;5,0,SUMPRODUCT(F59:AU59,$F$83:$AU$83)+'2'!AV59)</f>
        <v>0</v>
      </c>
      <c r="AW59" s="321"/>
      <c r="AX59" s="319">
        <f>IF(MAX($F$12:$AU$14)&gt;5,0,SUMPRODUCT(F59:AU59,$F$84:$AU$84)+'2'!AX59)</f>
        <v>0</v>
      </c>
      <c r="AY59" s="319"/>
      <c r="AZ59" s="320">
        <f>IF(MAX($F$12:$AU$14)&gt;5,0,SUMPRODUCT(F59:AU59,$F$85:$AU$85)+'2'!AZ59)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IF(MAX($F$12:$AU$14)&gt;5,0,SUMPRODUCT(F60:AU60,$F$83:$AU$83)+'2'!AV60)</f>
        <v>0</v>
      </c>
      <c r="AW60" s="321"/>
      <c r="AX60" s="319">
        <f>IF(MAX($F$12:$AU$14)&gt;5,0,SUMPRODUCT(F60:AU60,$F$84:$AU$84)+'2'!AX60)</f>
        <v>0</v>
      </c>
      <c r="AY60" s="319"/>
      <c r="AZ60" s="320">
        <f>IF(MAX($F$12:$AU$14)&gt;5,0,SUMPRODUCT(F60:AU60,$F$85:$AU$85)+'2'!AZ60)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IF(MAX($F$12:$AU$14)&gt;5,0,SUMPRODUCT(F61:AU61,$F$83:$AU$83)+'2'!AV61)</f>
        <v>0</v>
      </c>
      <c r="AW61" s="321"/>
      <c r="AX61" s="319">
        <f>IF(MAX($F$12:$AU$14)&gt;5,0,SUMPRODUCT(F61:AU61,$F$84:$AU$84)+'2'!AX61)</f>
        <v>0</v>
      </c>
      <c r="AY61" s="319"/>
      <c r="AZ61" s="320">
        <f>IF(MAX($F$12:$AU$14)&gt;5,0,SUMPRODUCT(F61:AU61,$F$85:$AU$85)+'2'!AZ61)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IF(MAX($F$12:$AU$14)&gt;5,0,SUMPRODUCT(F62:AU62,$F$83:$AU$83)+'2'!AV62)</f>
        <v>0</v>
      </c>
      <c r="AW62" s="321"/>
      <c r="AX62" s="319">
        <f>IF(MAX($F$12:$AU$14)&gt;5,0,SUMPRODUCT(F62:AU62,$F$84:$AU$84)+'2'!AX62)</f>
        <v>0</v>
      </c>
      <c r="AY62" s="319"/>
      <c r="AZ62" s="320">
        <f>IF(MAX($F$12:$AU$14)&gt;5,0,SUMPRODUCT(F62:AU62,$F$85:$AU$85)+'2'!AZ62)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IF(MAX($F$12:$AU$14)&gt;5,0,SUMPRODUCT(F63:AU63,$F$83:$AU$83)+'2'!AV63)</f>
        <v>0</v>
      </c>
      <c r="AW63" s="321"/>
      <c r="AX63" s="319">
        <f>IF(MAX($F$12:$AU$14)&gt;5,0,SUMPRODUCT(F63:AU63,$F$84:$AU$84)+'2'!AX63)</f>
        <v>0</v>
      </c>
      <c r="AY63" s="319"/>
      <c r="AZ63" s="320">
        <f>IF(MAX($F$12:$AU$14)&gt;5,0,SUMPRODUCT(F63:AU63,$F$85:$AU$85)+'2'!AZ63)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IF(MAX($F$12:$AU$14)&gt;5,0,SUMPRODUCT(F64:AU64,$F$83:$AU$83)+'2'!AV64)</f>
        <v>0</v>
      </c>
      <c r="AW64" s="321"/>
      <c r="AX64" s="319">
        <f>IF(MAX($F$12:$AU$14)&gt;5,0,SUMPRODUCT(F64:AU64,$F$84:$AU$84)+'2'!AX64)</f>
        <v>0</v>
      </c>
      <c r="AY64" s="319"/>
      <c r="AZ64" s="320">
        <f>IF(MAX($F$12:$AU$14)&gt;5,0,SUMPRODUCT(F64:AU64,$F$85:$AU$85)+'2'!AZ64)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IF(MAX($F$12:$AU$14)&gt;5,0,SUMPRODUCT(F65:AU65,$F$83:$AU$83)+'2'!AV65)</f>
        <v>0</v>
      </c>
      <c r="AW65" s="321"/>
      <c r="AX65" s="319">
        <f>IF(MAX($F$12:$AU$14)&gt;5,0,SUMPRODUCT(F65:AU65,$F$84:$AU$84)+'2'!AX65)</f>
        <v>0</v>
      </c>
      <c r="AY65" s="319"/>
      <c r="AZ65" s="320">
        <f>IF(MAX($F$12:$AU$14)&gt;5,0,SUMPRODUCT(F65:AU65,$F$85:$AU$85)+'2'!AZ65)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IF(MAX($F$12:$AU$14)&gt;5,0,SUMPRODUCT(F66:AU66,$F$83:$AU$83)+'2'!AV66)</f>
        <v>0</v>
      </c>
      <c r="AW66" s="321"/>
      <c r="AX66" s="319">
        <f>IF(MAX($F$12:$AU$14)&gt;5,0,SUMPRODUCT(F66:AU66,$F$84:$AU$84)+'2'!AX66)</f>
        <v>0</v>
      </c>
      <c r="AY66" s="319"/>
      <c r="AZ66" s="320">
        <f>IF(MAX($F$12:$AU$14)&gt;5,0,SUMPRODUCT(F66:AU66,$F$85:$AU$85)+'2'!AZ66)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IF(MAX($F$12:$AU$14)&gt;5,0,SUMPRODUCT(F67:AU67,$F$83:$AU$83)+'2'!AV67)</f>
        <v>0</v>
      </c>
      <c r="AW67" s="321"/>
      <c r="AX67" s="319">
        <f>IF(MAX($F$12:$AU$14)&gt;5,0,SUMPRODUCT(F67:AU67,$F$84:$AU$84)+'2'!AX67)</f>
        <v>0</v>
      </c>
      <c r="AY67" s="319"/>
      <c r="AZ67" s="320">
        <f>IF(MAX($F$12:$AU$14)&gt;5,0,SUMPRODUCT(F67:AU67,$F$85:$AU$85)+'2'!AZ67)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IF(MAX($F$12:$AU$14)&gt;5,0,SUMPRODUCT(F68:AU68,$F$83:$AU$83)+'2'!AV68)</f>
        <v>0</v>
      </c>
      <c r="AW68" s="321"/>
      <c r="AX68" s="319">
        <f>IF(MAX($F$12:$AU$14)&gt;5,0,SUMPRODUCT(F68:AU68,$F$84:$AU$84)+'2'!AX68)</f>
        <v>0</v>
      </c>
      <c r="AY68" s="319"/>
      <c r="AZ68" s="320">
        <f>IF(MAX($F$12:$AU$14)&gt;5,0,SUMPRODUCT(F68:AU68,$F$85:$AU$85)+'2'!AZ68)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IF(MAX($F$12:$AU$14)&gt;5,0,SUMPRODUCT(F69:AU69,$F$83:$AU$83)+'2'!AV69)</f>
        <v>0</v>
      </c>
      <c r="AW69" s="321"/>
      <c r="AX69" s="319">
        <f>IF(MAX($F$12:$AU$14)&gt;5,0,SUMPRODUCT(F69:AU69,$F$84:$AU$84)+'2'!AX69)</f>
        <v>0</v>
      </c>
      <c r="AY69" s="319"/>
      <c r="AZ69" s="320">
        <f>IF(MAX($F$12:$AU$14)&gt;5,0,SUMPRODUCT(F69:AU69,$F$85:$AU$85)+'2'!AZ69)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IF(MAX($F$12:$AU$14)&gt;5,0,SUMPRODUCT(F70:AU70,$F$83:$AU$83)+'2'!AV70)</f>
        <v>0</v>
      </c>
      <c r="AW70" s="321"/>
      <c r="AX70" s="319">
        <f>IF(MAX($F$12:$AU$14)&gt;5,0,SUMPRODUCT(F70:AU70,$F$84:$AU$84)+'2'!AX70)</f>
        <v>0</v>
      </c>
      <c r="AY70" s="319"/>
      <c r="AZ70" s="320">
        <f>IF(MAX($F$12:$AU$14)&gt;5,0,SUMPRODUCT(F70:AU70,$F$85:$AU$85)+'2'!AZ70)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IF(MAX($F$12:$AU$14)&gt;5,0,SUMPRODUCT(F71:AU71,$F$83:$AU$83)+'2'!AV71)</f>
        <v>0</v>
      </c>
      <c r="AW71" s="321"/>
      <c r="AX71" s="319">
        <f>IF(MAX($F$12:$AU$14)&gt;5,0,SUMPRODUCT(F71:AU71,$F$84:$AU$84)+'2'!AX71)</f>
        <v>0</v>
      </c>
      <c r="AY71" s="319"/>
      <c r="AZ71" s="320">
        <f>IF(MAX($F$12:$AU$14)&gt;5,0,SUMPRODUCT(F71:AU71,$F$85:$AU$85)+'2'!AZ71)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IF(MAX($F$12:$AU$14)&gt;5,0,SUMPRODUCT(F72:AU72,$F$83:$AU$83)+'2'!AV72)</f>
        <v>0</v>
      </c>
      <c r="AW72" s="321"/>
      <c r="AX72" s="319">
        <f>IF(MAX($F$12:$AU$14)&gt;5,0,SUMPRODUCT(F72:AU72,$F$84:$AU$84)+'2'!AX72)</f>
        <v>0</v>
      </c>
      <c r="AY72" s="319"/>
      <c r="AZ72" s="320">
        <f>IF(MAX($F$12:$AU$14)&gt;5,0,SUMPRODUCT(F72:AU72,$F$85:$AU$85)+'2'!AZ72)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IF(MAX($F$12:$AU$14)&gt;5,0,SUMPRODUCT(F73:AU73,$F$83:$AU$83)+'2'!AV73)</f>
        <v>0</v>
      </c>
      <c r="AW73" s="321"/>
      <c r="AX73" s="319">
        <f>IF(MAX($F$12:$AU$14)&gt;5,0,SUMPRODUCT(F73:AU73,$F$84:$AU$84)+'2'!AX73)</f>
        <v>0</v>
      </c>
      <c r="AY73" s="319"/>
      <c r="AZ73" s="320">
        <f>IF(MAX($F$12:$AU$14)&gt;5,0,SUMPRODUCT(F73:AU73,$F$85:$AU$85)+'2'!AZ73)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IF(MAX($F$12:$AU$14)&gt;5,0,SUMPRODUCT(F74:AU74,$F$83:$AU$83)+'2'!AV74)</f>
        <v>0</v>
      </c>
      <c r="AW74" s="321"/>
      <c r="AX74" s="319">
        <f>IF(MAX($F$12:$AU$14)&gt;5,0,SUMPRODUCT(F74:AU74,$F$84:$AU$84)+'2'!AX74)</f>
        <v>0</v>
      </c>
      <c r="AY74" s="319"/>
      <c r="AZ74" s="320">
        <f>IF(MAX($F$12:$AU$14)&gt;5,0,SUMPRODUCT(F74:AU74,$F$85:$AU$85)+'2'!AZ74)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IF(MAX($F$12:$AU$14)&gt;5,0,SUMPRODUCT(F75:AU75,$F$83:$AU$83)+'2'!AV75)</f>
        <v>0</v>
      </c>
      <c r="AW75" s="321"/>
      <c r="AX75" s="319">
        <f>IF(MAX($F$12:$AU$14)&gt;5,0,SUMPRODUCT(F75:AU75,$F$84:$AU$84)+'2'!AX75)</f>
        <v>0</v>
      </c>
      <c r="AY75" s="319"/>
      <c r="AZ75" s="320">
        <f>IF(MAX($F$12:$AU$14)&gt;5,0,SUMPRODUCT(F75:AU75,$F$85:$AU$85)+'2'!AZ75)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IF(MAX($F$12:$AU$14)&gt;5,0,SUMPRODUCT(F76:AU76,$F$83:$AU$83)+'2'!AV76)</f>
        <v>0</v>
      </c>
      <c r="AW76" s="321"/>
      <c r="AX76" s="319">
        <f>IF(MAX($F$12:$AU$14)&gt;5,0,SUMPRODUCT(F76:AU76,$F$84:$AU$84)+'2'!AX76)</f>
        <v>0</v>
      </c>
      <c r="AY76" s="319"/>
      <c r="AZ76" s="320">
        <f>IF(MAX($F$12:$AU$14)&gt;5,0,SUMPRODUCT(F76:AU76,$F$85:$AU$85)+'2'!AZ76)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IF(MAX($F$12:$AU$14)&gt;5,0,SUMPRODUCT(F77:AU77,$F$83:$AU$83)+'2'!AV77)</f>
        <v>0</v>
      </c>
      <c r="AW77" s="321"/>
      <c r="AX77" s="319">
        <f>IF(MAX($F$12:$AU$14)&gt;5,0,SUMPRODUCT(F77:AU77,$F$84:$AU$84)+'2'!AX77)</f>
        <v>0</v>
      </c>
      <c r="AY77" s="319"/>
      <c r="AZ77" s="320">
        <f>IF(MAX($F$12:$AU$14)&gt;5,0,SUMPRODUCT(F77:AU77,$F$85:$AU$85)+'2'!AZ77)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IF(MAX($F$12:$AU$14)&gt;5,0,SUMPRODUCT(F78:AU78,$F$83:$AU$83)+'2'!AV78)</f>
        <v>0</v>
      </c>
      <c r="AW78" s="552"/>
      <c r="AX78" s="518">
        <f>IF(MAX($F$12:$AU$14)&gt;5,0,SUMPRODUCT(F78:AU78,$F$84:$AU$84)+'2'!AX78)</f>
        <v>0</v>
      </c>
      <c r="AY78" s="518"/>
      <c r="AZ78" s="561">
        <f>IF(MAX($F$12:$AU$14)&gt;5,0,SUMPRODUCT(F78:AU78,$F$85:$AU$85)+'2'!AZ78)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29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A10">
      <selection activeCell="B27" sqref="B27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2">
    <mergeCell ref="AV79:BI79"/>
    <mergeCell ref="AV25:AW25"/>
    <mergeCell ref="AX25:AY25"/>
    <mergeCell ref="AZ25:BA25"/>
    <mergeCell ref="BB25:BC25"/>
    <mergeCell ref="BB77:BC77"/>
    <mergeCell ref="BB78:BC78"/>
    <mergeCell ref="A30:BC30"/>
    <mergeCell ref="BB74:BC74"/>
    <mergeCell ref="BB35:BC35"/>
    <mergeCell ref="BB75:BC75"/>
    <mergeCell ref="BB76:BC76"/>
    <mergeCell ref="AZ76:BA76"/>
    <mergeCell ref="AZ77:BA77"/>
    <mergeCell ref="AZ78:BA78"/>
    <mergeCell ref="AZ74:BA74"/>
    <mergeCell ref="AZ75:BA75"/>
    <mergeCell ref="AZ46:BA46"/>
    <mergeCell ref="AZ71:BA71"/>
    <mergeCell ref="AZ40:BA40"/>
    <mergeCell ref="AZ41:BA41"/>
    <mergeCell ref="AZ42:BA42"/>
    <mergeCell ref="AZ43:BA43"/>
    <mergeCell ref="AZ48:BA48"/>
    <mergeCell ref="BB65:BC65"/>
    <mergeCell ref="BB66:BC66"/>
    <mergeCell ref="AZ60:BA60"/>
    <mergeCell ref="AZ61:BA61"/>
    <mergeCell ref="AZ57:BA57"/>
    <mergeCell ref="AV9:BC10"/>
    <mergeCell ref="AV11:AY11"/>
    <mergeCell ref="AZ11:BC11"/>
    <mergeCell ref="BB73:BC73"/>
    <mergeCell ref="BB41:BC41"/>
    <mergeCell ref="BB42:BC42"/>
    <mergeCell ref="BB43:BC43"/>
    <mergeCell ref="BB44:BC44"/>
    <mergeCell ref="BB37:BC37"/>
    <mergeCell ref="BB38:BC38"/>
    <mergeCell ref="BB45:BC45"/>
    <mergeCell ref="BB46:BC46"/>
    <mergeCell ref="BB71:BC71"/>
    <mergeCell ref="BB72:BC72"/>
    <mergeCell ref="BB50:BC50"/>
    <mergeCell ref="BB51:BC51"/>
    <mergeCell ref="BB52:BC52"/>
    <mergeCell ref="BB53:BC53"/>
    <mergeCell ref="BB57:BC57"/>
    <mergeCell ref="BB54:BC54"/>
    <mergeCell ref="BB55:BC55"/>
    <mergeCell ref="BB56:BC56"/>
    <mergeCell ref="BB59:BC59"/>
    <mergeCell ref="BB60:BC60"/>
    <mergeCell ref="BB61:BC61"/>
    <mergeCell ref="BB62:BC62"/>
    <mergeCell ref="BB63:BC63"/>
    <mergeCell ref="BB64:BC64"/>
    <mergeCell ref="BB58:BC58"/>
    <mergeCell ref="AZ72:BA72"/>
    <mergeCell ref="AZ73:BA73"/>
    <mergeCell ref="AX38:AY38"/>
    <mergeCell ref="AX39:AY39"/>
    <mergeCell ref="AX40:AY40"/>
    <mergeCell ref="AZ54:BA54"/>
    <mergeCell ref="AZ55:BA55"/>
    <mergeCell ref="AZ56:BA56"/>
    <mergeCell ref="AZ58:BA58"/>
    <mergeCell ref="AZ59:BA59"/>
    <mergeCell ref="AZ44:BA44"/>
    <mergeCell ref="AZ45:BA45"/>
    <mergeCell ref="AV71:AW71"/>
    <mergeCell ref="AV72:AW72"/>
    <mergeCell ref="AV73:AW73"/>
    <mergeCell ref="AV48:AW48"/>
    <mergeCell ref="AX75:AY75"/>
    <mergeCell ref="AX76:AY76"/>
    <mergeCell ref="AX45:AY45"/>
    <mergeCell ref="AX46:AY46"/>
    <mergeCell ref="AX71:AY71"/>
    <mergeCell ref="AX72:AY72"/>
    <mergeCell ref="AX60:AY60"/>
    <mergeCell ref="AX61:AY61"/>
    <mergeCell ref="AX48:AY48"/>
    <mergeCell ref="AX49:AY49"/>
    <mergeCell ref="AX50:AY50"/>
    <mergeCell ref="AX51:AY51"/>
    <mergeCell ref="AX54:AY54"/>
    <mergeCell ref="AX55:AY55"/>
    <mergeCell ref="AX73:AY73"/>
    <mergeCell ref="AX74:AY74"/>
    <mergeCell ref="AV75:AW75"/>
    <mergeCell ref="AV59:AW59"/>
    <mergeCell ref="AV60:AW60"/>
    <mergeCell ref="AV61:AW61"/>
    <mergeCell ref="BD9:BI78"/>
    <mergeCell ref="AX29:AY29"/>
    <mergeCell ref="AZ29:BA29"/>
    <mergeCell ref="AZ27:BA27"/>
    <mergeCell ref="AX33:AY33"/>
    <mergeCell ref="AX34:AY34"/>
    <mergeCell ref="AX35:AY35"/>
    <mergeCell ref="AX36:AY36"/>
    <mergeCell ref="AZ24:BA24"/>
    <mergeCell ref="AX16:AY16"/>
    <mergeCell ref="BB16:BC16"/>
    <mergeCell ref="AX17:AY17"/>
    <mergeCell ref="AZ17:BA17"/>
    <mergeCell ref="AZ16:BA16"/>
    <mergeCell ref="BB21:BC21"/>
    <mergeCell ref="AZ18:BA18"/>
    <mergeCell ref="AX18:AY18"/>
    <mergeCell ref="BB47:BC47"/>
    <mergeCell ref="BB48:BC48"/>
    <mergeCell ref="BB49:BC49"/>
    <mergeCell ref="BB31:BC31"/>
    <mergeCell ref="BB32:BC32"/>
    <mergeCell ref="BB36:BC36"/>
    <mergeCell ref="BB20:BC20"/>
    <mergeCell ref="AV78:AW78"/>
    <mergeCell ref="AV74:AW74"/>
    <mergeCell ref="AV76:AW76"/>
    <mergeCell ref="AV77:AW77"/>
    <mergeCell ref="AX77:AY77"/>
    <mergeCell ref="AX78:AY78"/>
    <mergeCell ref="AZ36:BA36"/>
    <mergeCell ref="AZ37:BA37"/>
    <mergeCell ref="AZ38:BA38"/>
    <mergeCell ref="AZ39:BA39"/>
    <mergeCell ref="AV55:AW55"/>
    <mergeCell ref="AV56:AW56"/>
    <mergeCell ref="AV57:AW57"/>
    <mergeCell ref="AX43:AY43"/>
    <mergeCell ref="AX44:AY44"/>
    <mergeCell ref="AX37:AY37"/>
    <mergeCell ref="AZ62:BA62"/>
    <mergeCell ref="AV63:AW63"/>
    <mergeCell ref="AX63:AY63"/>
    <mergeCell ref="AZ63:BA63"/>
    <mergeCell ref="AV53:AW53"/>
    <mergeCell ref="AX53:AY53"/>
    <mergeCell ref="AZ53:BA53"/>
    <mergeCell ref="AV58:AW58"/>
    <mergeCell ref="A6:A7"/>
    <mergeCell ref="A15:A16"/>
    <mergeCell ref="B15:B16"/>
    <mergeCell ref="B11:E11"/>
    <mergeCell ref="B10:E10"/>
    <mergeCell ref="E15:E16"/>
    <mergeCell ref="B9:E9"/>
    <mergeCell ref="A10:A11"/>
    <mergeCell ref="C15:C16"/>
    <mergeCell ref="D15:D16"/>
    <mergeCell ref="BB33:BC33"/>
    <mergeCell ref="BB34:BC34"/>
    <mergeCell ref="BB40:BC40"/>
    <mergeCell ref="BB39:BC39"/>
    <mergeCell ref="AV31:AW31"/>
    <mergeCell ref="AV32:AW32"/>
    <mergeCell ref="AV33:AW33"/>
    <mergeCell ref="AV34:AW34"/>
    <mergeCell ref="AV54:AW54"/>
    <mergeCell ref="AV35:AW35"/>
    <mergeCell ref="AV36:AW36"/>
    <mergeCell ref="AV45:AW45"/>
    <mergeCell ref="AV39:AW39"/>
    <mergeCell ref="AV46:AW46"/>
    <mergeCell ref="AV38:AW38"/>
    <mergeCell ref="AV40:AW40"/>
    <mergeCell ref="AV41:AW41"/>
    <mergeCell ref="AV42:AW42"/>
    <mergeCell ref="AV50:AW50"/>
    <mergeCell ref="AV51:AW51"/>
    <mergeCell ref="AV43:AW43"/>
    <mergeCell ref="AV44:AW44"/>
    <mergeCell ref="AX41:AY41"/>
    <mergeCell ref="AX42:AY42"/>
    <mergeCell ref="AV29:AW29"/>
    <mergeCell ref="BB18:BC18"/>
    <mergeCell ref="BB26:BC26"/>
    <mergeCell ref="BB24:BC24"/>
    <mergeCell ref="BB29:BC29"/>
    <mergeCell ref="AX24:AY24"/>
    <mergeCell ref="AV27:AW27"/>
    <mergeCell ref="AV28:AW28"/>
    <mergeCell ref="BB27:BC27"/>
    <mergeCell ref="BB28:BC28"/>
    <mergeCell ref="AZ26:BA26"/>
    <mergeCell ref="AX27:AY27"/>
    <mergeCell ref="AV26:AW26"/>
    <mergeCell ref="AX26:AY26"/>
    <mergeCell ref="AV24:AW24"/>
    <mergeCell ref="AV18:AW18"/>
    <mergeCell ref="AV23:AW23"/>
    <mergeCell ref="AX23:AY23"/>
    <mergeCell ref="BB19:BC19"/>
    <mergeCell ref="AZ21:BA21"/>
    <mergeCell ref="BB22:BC22"/>
    <mergeCell ref="BB23:BC23"/>
    <mergeCell ref="AZ20:BA20"/>
    <mergeCell ref="AV22:AW22"/>
    <mergeCell ref="AX22:AY22"/>
    <mergeCell ref="AX20:AY20"/>
    <mergeCell ref="AV21:AW21"/>
    <mergeCell ref="AX21:AY21"/>
    <mergeCell ref="B12:E14"/>
    <mergeCell ref="AZ13:BA13"/>
    <mergeCell ref="AZ14:BA14"/>
    <mergeCell ref="BB17:BC17"/>
    <mergeCell ref="AZ12:BA12"/>
    <mergeCell ref="BB12:BC12"/>
    <mergeCell ref="BB13:BC13"/>
    <mergeCell ref="BB14:BC14"/>
    <mergeCell ref="AV15:BC15"/>
    <mergeCell ref="AV16:AW16"/>
    <mergeCell ref="AV17:AW17"/>
    <mergeCell ref="AV19:AW19"/>
    <mergeCell ref="AX19:AY19"/>
    <mergeCell ref="AZ19:BA19"/>
    <mergeCell ref="AV20:AW20"/>
    <mergeCell ref="BB67:BC67"/>
    <mergeCell ref="BB68:BC68"/>
    <mergeCell ref="BB69:BC69"/>
    <mergeCell ref="BB70:BC70"/>
    <mergeCell ref="AZ22:BA22"/>
    <mergeCell ref="AZ23:BA23"/>
    <mergeCell ref="AV47:AW47"/>
    <mergeCell ref="AX47:AY47"/>
    <mergeCell ref="AZ47:BA47"/>
    <mergeCell ref="AX32:AY32"/>
    <mergeCell ref="AZ28:BA28"/>
    <mergeCell ref="AX28:AY28"/>
    <mergeCell ref="AX31:AY31"/>
    <mergeCell ref="AZ31:BA31"/>
    <mergeCell ref="AZ50:BA50"/>
    <mergeCell ref="AZ32:BA32"/>
    <mergeCell ref="AZ51:BA51"/>
    <mergeCell ref="AV52:AW52"/>
    <mergeCell ref="AX52:AY52"/>
    <mergeCell ref="AZ52:BA52"/>
    <mergeCell ref="AZ33:BA33"/>
    <mergeCell ref="AZ34:BA34"/>
    <mergeCell ref="AZ35:BA35"/>
    <mergeCell ref="AV37:AW37"/>
    <mergeCell ref="AV62:AW62"/>
    <mergeCell ref="AV49:AW49"/>
    <mergeCell ref="AZ49:BA49"/>
    <mergeCell ref="AX62:AY62"/>
    <mergeCell ref="AX56:AY56"/>
    <mergeCell ref="AX57:AY57"/>
    <mergeCell ref="AX58:AY58"/>
    <mergeCell ref="AX59:AY59"/>
    <mergeCell ref="AV64:AW64"/>
    <mergeCell ref="AX64:AY64"/>
    <mergeCell ref="AZ64:BA64"/>
    <mergeCell ref="AV65:AW65"/>
    <mergeCell ref="AX65:AY65"/>
    <mergeCell ref="AZ65:BA65"/>
    <mergeCell ref="AV70:AW70"/>
    <mergeCell ref="AX70:AY70"/>
    <mergeCell ref="AZ70:BA70"/>
    <mergeCell ref="AV68:AW68"/>
    <mergeCell ref="AX68:AY68"/>
    <mergeCell ref="AZ68:BA68"/>
    <mergeCell ref="AV69:AW69"/>
    <mergeCell ref="AX69:AY69"/>
    <mergeCell ref="AZ69:BA69"/>
    <mergeCell ref="AZ66:BA66"/>
    <mergeCell ref="AV67:AW67"/>
    <mergeCell ref="AX67:AY67"/>
    <mergeCell ref="AZ67:BA67"/>
    <mergeCell ref="AV66:AW66"/>
    <mergeCell ref="AX66:AY66"/>
  </mergeCells>
  <phoneticPr fontId="0" type="noConversion"/>
  <conditionalFormatting sqref="F12:AU14">
    <cfRule type="cellIs" dxfId="48" priority="4" stopIfTrue="1" operator="greaterThan">
      <formula>5</formula>
    </cfRule>
  </conditionalFormatting>
  <conditionalFormatting sqref="F12:AU14">
    <cfRule type="expression" dxfId="47" priority="3">
      <formula>F$86&gt;1</formula>
    </cfRule>
  </conditionalFormatting>
  <conditionalFormatting sqref="F17:AU29">
    <cfRule type="expression" dxfId="46" priority="2">
      <formula>F17&gt;MAX(F$12:F$14)</formula>
    </cfRule>
  </conditionalFormatting>
  <conditionalFormatting sqref="F31:AU78">
    <cfRule type="expression" dxfId="4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5" orientation="landscape"/>
  <headerFooter alignWithMargins="0">
    <oddFooter>&amp;C&amp;8 30.82.327 d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42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IF('1'!A10="","",IF(F11&lt;'3'!F11,'3'!A10+1,'3'!A10))</f>
        <v>2013</v>
      </c>
      <c r="B10" s="401" t="s">
        <v>8</v>
      </c>
      <c r="C10" s="402"/>
      <c r="D10" s="402"/>
      <c r="E10" s="403"/>
      <c r="F10" s="216" t="str">
        <f>IF(AND(OR('3'!L10=28,'3'!S10=28,'3'!Z10=28,'3'!AG10=28,'3'!AN10=28),'3'!L11=2),1,IF(AND(OR('3'!L11=4,'3'!L11=6,'3'!L11=9,'3'!L11=11),OR('3'!L10=30,'3'!S10=30,'3'!Z10=30,'3'!AG10=30,'3'!AN10=30)),1,IF(AND(OR('3'!L11=1,'3'!L11=3,'3'!L11=5,'3'!L11=7,'3'!L11=8,'3'!L11=10,'3'!L11=12),OR('3'!L10=31,'3'!S10=31,'3'!Z10=31,'3'!AG10=31,'3'!AN10=31)),1,"")))</f>
        <v/>
      </c>
      <c r="G10" s="216" t="str">
        <f>IF(F10="",IF(AND(OR('3'!M10=28,'3'!T10=28,'3'!AA10=28,'3'!AH10=28,'3'!AO10=28),'3'!M11=2),1,IF(AND(OR('3'!M11=4,'3'!M11=6,'3'!M11=9,'3'!M11=11),OR('3'!M10=30,'3'!T10=30,'3'!AA10=30,'3'!AH10=30,'3'!AO10=30)),1,IF(AND(OR('3'!M11=1,'3'!M11=3,'3'!M11=5,'3'!M11=7,'3'!M11=8,'3'!M11=10,'3'!M11=12),OR('3'!M10=31,'3'!T10=31,'3'!AA10=31,'3'!AH10=31,'3'!AO10=31)),1,""))),F10+1)</f>
        <v/>
      </c>
      <c r="H10" s="216">
        <f>IF(G10="",IF(AND(OR('3'!N10=28,'3'!U10=28,'3'!AB10=28,'3'!AI10=28,'3'!AP10=28),'3'!N11=2),1,IF(AND(OR('3'!N11=4,'3'!N11=6,'3'!N11=9,'3'!N11=11),OR('3'!N10=30,'3'!U10=30,'3'!AB10=30,'3'!AI10=30,'3'!AP10=30)),1,IF(AND(OR('3'!N11=1,'3'!N11=3,'3'!N11=5,'3'!N11=7,'3'!N11=8,'3'!N11=10,'3'!N11=12),OR('3'!N10=31,'3'!U10=31,'3'!AB10=31,'3'!AI10=31,'3'!AP10=31)),1,""))),G10+1)</f>
        <v>1</v>
      </c>
      <c r="I10" s="216">
        <f>IF(H10="",IF(AND(OR('3'!O10=28,'3'!V10=28,'3'!AC10=28,'3'!AJ10=28,'3'!AQ10=28),'3'!O11=2),1,IF(AND(OR('3'!O11=4,'3'!O11=6,'3'!O11=9,'3'!O11=11),OR('3'!O10=30,'3'!V10=30,'3'!AC10=30,'3'!AJ10=30,'3'!AQ10=30)),1,IF(AND(OR('3'!O11=1,'3'!O11=3,'3'!O11=5,'3'!O11=7,'3'!O11=8,'3'!O11=10,'3'!O11=12),OR('3'!O10=31,'3'!V10=31,'3'!AC10=31,'3'!AJ10=31,'3'!AQ10=31)),1,""))),H10+1)</f>
        <v>2</v>
      </c>
      <c r="J10" s="216">
        <f>IF(I10="",IF(AND(OR('3'!P10=28,'3'!W10=28,'3'!AD10=28,'3'!AK10=28,'3'!AR10=28),'3'!P11=2),1,IF(AND(OR('3'!P11=4,'3'!P11=6,'3'!P11=9,'3'!P11=11),OR('3'!P10=30,'3'!W10=30,'3'!AD10=30,'3'!AK10=30,'3'!AR10=30)),1,IF(AND(OR('3'!P11=1,'3'!P11=3,'3'!P11=5,'3'!P11=7,'3'!P11=8,'3'!P11=10,'3'!P11=12),OR('3'!P10=31,'3'!W10=31,'3'!AD10=31,'3'!AK10=31,'3'!AR10=31)),1,""))),I10+1)</f>
        <v>3</v>
      </c>
      <c r="K10" s="216">
        <f>IF(J10="",IF(AND(OR('3'!Q10=28,'3'!X10=28,'3'!AE10=28,'3'!AL10=28,'3'!AS10=28),'3'!Q11=2),1,IF(AND(OR('3'!Q11=4,'3'!Q11=6,'3'!Q11=9,'3'!Q11=11),OR('3'!Q10=30,'3'!X10=30,'3'!AE10=30,'3'!AL10=30,'3'!AS10=30)),1,IF(AND(OR('3'!Q11=1,'3'!Q11=3,'3'!Q11=5,'3'!Q11=7,'3'!Q11=8,'3'!Q11=10,'3'!Q11=12),OR('3'!Q10=31,'3'!X10=31,'3'!AE10=31,'3'!AL10=31,'3'!AS10=31)),1,""))),J10+1)</f>
        <v>4</v>
      </c>
      <c r="L10" s="216">
        <f>IF(K10="",IF(AND(OR('3'!R10=28,'3'!Y10=28,'3'!AF10=28,'3'!AM10=28,'3'!AT10=28),'3'!R11=2),1,IF(AND(OR('3'!R11=4,'3'!R11=6,'3'!R11=9,'3'!R11=11),OR('3'!R10=30,'3'!Y10=30,'3'!AF10=30,'3'!AM10=30,'3'!AT10=30)),1,IF(AND(OR('3'!R11=1,'3'!R11=3,'3'!R11=5,'3'!R11=7,'3'!R11=8,'3'!R11=10,'3'!R11=12),OR('3'!R10=31,'3'!Y10=31,'3'!AF10=31,'3'!AM10=31,'3'!AT10=31)),1,""))),K10+1)</f>
        <v>5</v>
      </c>
      <c r="M10" s="217">
        <f>IF(L10&lt;&gt;"",IF(AND(L11=2,L10&lt;28),L10+1,IF(AND(OR(L11=4,L11=6,L11=9,L11=11),L10&lt;30),L10+1,IF(AND(OR(L11=1,L11=3,L11=5,L11=7,L11=8,L11=10,L11=12),L10&lt;31),L10+1,""))),"")</f>
        <v>6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7</v>
      </c>
      <c r="O10" s="216">
        <f t="shared" si="0"/>
        <v>8</v>
      </c>
      <c r="P10" s="216">
        <f t="shared" si="0"/>
        <v>9</v>
      </c>
      <c r="Q10" s="216">
        <f t="shared" si="0"/>
        <v>10</v>
      </c>
      <c r="R10" s="216">
        <f t="shared" si="0"/>
        <v>11</v>
      </c>
      <c r="S10" s="216">
        <f t="shared" si="0"/>
        <v>12</v>
      </c>
      <c r="T10" s="217">
        <f t="shared" si="0"/>
        <v>13</v>
      </c>
      <c r="U10" s="216">
        <f t="shared" si="0"/>
        <v>14</v>
      </c>
      <c r="V10" s="216">
        <f t="shared" si="0"/>
        <v>15</v>
      </c>
      <c r="W10" s="216">
        <f t="shared" si="0"/>
        <v>16</v>
      </c>
      <c r="X10" s="216">
        <f t="shared" si="0"/>
        <v>17</v>
      </c>
      <c r="Y10" s="216">
        <f t="shared" si="0"/>
        <v>18</v>
      </c>
      <c r="Z10" s="216">
        <f t="shared" si="0"/>
        <v>19</v>
      </c>
      <c r="AA10" s="217">
        <f t="shared" si="0"/>
        <v>20</v>
      </c>
      <c r="AB10" s="216">
        <f t="shared" si="0"/>
        <v>21</v>
      </c>
      <c r="AC10" s="216">
        <f t="shared" si="0"/>
        <v>22</v>
      </c>
      <c r="AD10" s="216">
        <f t="shared" si="0"/>
        <v>23</v>
      </c>
      <c r="AE10" s="216">
        <f t="shared" si="0"/>
        <v>24</v>
      </c>
      <c r="AF10" s="216">
        <f t="shared" si="0"/>
        <v>25</v>
      </c>
      <c r="AG10" s="216">
        <f t="shared" si="0"/>
        <v>26</v>
      </c>
      <c r="AH10" s="217">
        <f t="shared" si="0"/>
        <v>27</v>
      </c>
      <c r="AI10" s="216">
        <f t="shared" si="0"/>
        <v>28</v>
      </c>
      <c r="AJ10" s="216">
        <f t="shared" si="0"/>
        <v>29</v>
      </c>
      <c r="AK10" s="216">
        <f t="shared" si="0"/>
        <v>30</v>
      </c>
      <c r="AL10" s="216">
        <f t="shared" si="0"/>
        <v>31</v>
      </c>
      <c r="AM10" s="216" t="str">
        <f t="shared" si="0"/>
        <v/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1" t="str">
        <f>IF(F10="","",IF('1'!$S$7+3&lt;13,'1'!$S$7+3,IF('1'!$S$7+3=12,1,'1'!$S$7+3-12)))</f>
        <v/>
      </c>
      <c r="G11" s="282" t="str">
        <f>IF(G10="","",IF('1'!$S$7+3&lt;13,'1'!$S$7+3,IF('1'!$S$7+3=12,1,'1'!$S$7+3-12)))</f>
        <v/>
      </c>
      <c r="H11" s="282">
        <f>IF(H10="","",IF('1'!$S$7+3&lt;13,'1'!$S$7+3,IF('1'!$S$7+3=12,1,'1'!$S$7+3-12)))</f>
        <v>1</v>
      </c>
      <c r="I11" s="282">
        <f>IF(I10="","",IF('1'!$S$7+3&lt;13,'1'!$S$7+3,IF('1'!$S$7+3=12,1,'1'!$S$7+3-12)))</f>
        <v>1</v>
      </c>
      <c r="J11" s="282">
        <f>IF(J10="","",IF('1'!$S$7+3&lt;13,'1'!$S$7+3,IF('1'!$S$7+3=12,1,'1'!$S$7+3-12)))</f>
        <v>1</v>
      </c>
      <c r="K11" s="282">
        <f>IF(K10="","",IF('1'!$S$7+3&lt;13,'1'!$S$7+3,IF('1'!$S$7+3=12,1,'1'!$S$7+3-12)))</f>
        <v>1</v>
      </c>
      <c r="L11" s="283">
        <f>IF(L10="","",IF('1'!$S$7+3&lt;13,'1'!$S$7+3,IF('1'!$S$7+3=12,1,'1'!$S$7+3-12)))</f>
        <v>1</v>
      </c>
      <c r="M11" s="284">
        <f>IF(M10="","",IF('1'!$S$7+3&lt;13,'1'!$S$7+3,IF('1'!$S$7+3=12,1,'1'!$S$7+3-12)))</f>
        <v>1</v>
      </c>
      <c r="N11" s="282">
        <f>IF(N10="","",IF('1'!$S$7+3&lt;13,'1'!$S$7+3,IF('1'!$S$7+3=12,1,'1'!$S$7+3-12)))</f>
        <v>1</v>
      </c>
      <c r="O11" s="282">
        <f>IF(O10="","",IF('1'!$S$7+3&lt;13,'1'!$S$7+3,IF('1'!$S$7+3=12,1,'1'!$S$7+3-12)))</f>
        <v>1</v>
      </c>
      <c r="P11" s="282">
        <f>IF(P10="","",IF('1'!$S$7+3&lt;13,'1'!$S$7+3,IF('1'!$S$7+3=12,1,'1'!$S$7+3-12)))</f>
        <v>1</v>
      </c>
      <c r="Q11" s="282">
        <f>IF(Q10="","",IF('1'!$S$7+3&lt;13,'1'!$S$7+3,IF('1'!$S$7+3=12,1,'1'!$S$7+3-12)))</f>
        <v>1</v>
      </c>
      <c r="R11" s="282">
        <f>IF(R10="","",IF('1'!$S$7+3&lt;13,'1'!$S$7+3,IF('1'!$S$7+3=12,1,'1'!$S$7+3-12)))</f>
        <v>1</v>
      </c>
      <c r="S11" s="285">
        <f>IF(S10="","",IF('1'!$S$7+3&lt;13,'1'!$S$7+3,IF('1'!$S$7+3=12,1,'1'!$S$7+3-12)))</f>
        <v>1</v>
      </c>
      <c r="T11" s="286">
        <f>IF(T10="","",IF('1'!$S$7+3&lt;13,'1'!$S$7+3,IF('1'!$S$7+3=12,1,'1'!$S$7+3-12)))</f>
        <v>1</v>
      </c>
      <c r="U11" s="282">
        <f>IF(U10="","",IF('1'!$S$7+3&lt;13,'1'!$S$7+3,IF('1'!$S$7+3=12,1,'1'!$S$7+3-12)))</f>
        <v>1</v>
      </c>
      <c r="V11" s="282">
        <f>IF(V10="","",IF('1'!$S$7+3&lt;13,'1'!$S$7+3,IF('1'!$S$7+3=12,1,'1'!$S$7+3-12)))</f>
        <v>1</v>
      </c>
      <c r="W11" s="282">
        <f>IF(W10="","",IF('1'!$S$7+3&lt;13,'1'!$S$7+3,IF('1'!$S$7+3=12,1,'1'!$S$7+3-12)))</f>
        <v>1</v>
      </c>
      <c r="X11" s="282">
        <f>IF(X10="","",IF('1'!$S$7+3&lt;13,'1'!$S$7+3,IF('1'!$S$7+3=12,1,'1'!$S$7+3-12)))</f>
        <v>1</v>
      </c>
      <c r="Y11" s="282">
        <f>IF(Y10="","",IF('1'!$S$7+3&lt;13,'1'!$S$7+3,IF('1'!$S$7+3=12,1,'1'!$S$7+3-12)))</f>
        <v>1</v>
      </c>
      <c r="Z11" s="283">
        <f>IF(Z10="","",IF('1'!$S$7+3&lt;13,'1'!$S$7+3,IF('1'!$S$7+3=12,1,'1'!$S$7+3-12)))</f>
        <v>1</v>
      </c>
      <c r="AA11" s="284">
        <f>IF(AA10="","",IF('1'!$S$7+3&lt;13,'1'!$S$7+3,IF('1'!$S$7+3=12,1,'1'!$S$7+3-12)))</f>
        <v>1</v>
      </c>
      <c r="AB11" s="282">
        <f>IF(AB10="","",IF('1'!$S$7+3&lt;13,'1'!$S$7+3,IF('1'!$S$7+3=12,1,'1'!$S$7+3-12)))</f>
        <v>1</v>
      </c>
      <c r="AC11" s="282">
        <f>IF(AC10="","",IF('1'!$S$7+3&lt;13,'1'!$S$7+3,IF('1'!$S$7+3=12,1,'1'!$S$7+3-12)))</f>
        <v>1</v>
      </c>
      <c r="AD11" s="282">
        <f>IF(AD10="","",IF('1'!$S$7+3&lt;13,'1'!$S$7+3,IF('1'!$S$7+3=12,1,'1'!$S$7+3-12)))</f>
        <v>1</v>
      </c>
      <c r="AE11" s="282">
        <f>IF(AE10="","",IF('1'!$S$7+3&lt;13,'1'!$S$7+3,IF('1'!$S$7+3=12,1,'1'!$S$7+3-12)))</f>
        <v>1</v>
      </c>
      <c r="AF11" s="282">
        <f>IF(AF10="","",IF('1'!$S$7+3&lt;13,'1'!$S$7+3,IF('1'!$S$7+3=12,1,'1'!$S$7+3-12)))</f>
        <v>1</v>
      </c>
      <c r="AG11" s="285">
        <f>IF(AG10="","",IF('1'!$S$7+3&lt;13,'1'!$S$7+3,IF('1'!$S$7+3=12,1,'1'!$S$7+3-12)))</f>
        <v>1</v>
      </c>
      <c r="AH11" s="286">
        <f>IF(AH10="","",IF('1'!$S$7+3&lt;13,'1'!$S$7+3,IF('1'!$S$7+3=12,1,'1'!$S$7+3-12)))</f>
        <v>1</v>
      </c>
      <c r="AI11" s="282">
        <f>IF(AI10="","",IF('1'!$S$7+3&lt;13,'1'!$S$7+3,IF('1'!$S$7+3=12,1,'1'!$S$7+3-12)))</f>
        <v>1</v>
      </c>
      <c r="AJ11" s="282">
        <f>IF(AJ10="","",IF('1'!$S$7+3&lt;13,'1'!$S$7+3,IF('1'!$S$7+3=12,1,'1'!$S$7+3-12)))</f>
        <v>1</v>
      </c>
      <c r="AK11" s="282">
        <f>IF(AK10="","",IF('1'!$S$7+3&lt;13,'1'!$S$7+3,IF('1'!$S$7+3=12,1,'1'!$S$7+3-12)))</f>
        <v>1</v>
      </c>
      <c r="AL11" s="282">
        <f>IF(AL10="","",IF('1'!$S$7+3&lt;13,'1'!$S$7+3,IF('1'!$S$7+3=12,1,'1'!$S$7+3-12)))</f>
        <v>1</v>
      </c>
      <c r="AM11" s="282" t="str">
        <f>IF(AM10="","",IF('1'!$S$7+3&lt;13,'1'!$S$7+3,IF('1'!$S$7+3=12,1,'1'!$S$7+3-12)))</f>
        <v/>
      </c>
      <c r="AN11" s="285" t="str">
        <f>IF(AN10="","",IF('1'!$S$7+3&lt;13,'1'!$S$7+3,IF('1'!$S$7+3=12,1,'1'!$S$7+3-12)))</f>
        <v/>
      </c>
      <c r="AO11" s="286" t="str">
        <f>IF(AO10="","",IF('1'!$S$7+3&lt;13,'1'!$S$7+3,IF('1'!$S$7+3=12,1,'1'!$S$7+3-12)))</f>
        <v/>
      </c>
      <c r="AP11" s="282" t="str">
        <f>IF(AP10="","",IF('1'!$S$7+3&lt;13,'1'!$S$7+3,IF('1'!$S$7+3=12,1,'1'!$S$7+3-12)))</f>
        <v/>
      </c>
      <c r="AQ11" s="282" t="str">
        <f>IF(AQ10="","",IF('1'!$S$7+3&lt;13,'1'!$S$7+3,IF('1'!$S$7+3=12,1,'1'!$S$7+3-12)))</f>
        <v/>
      </c>
      <c r="AR11" s="282" t="str">
        <f>IF(AR10="","",IF('1'!$S$7+3&lt;13,'1'!$S$7+3,IF('1'!$S$7+3=12,1,'1'!$S$7+3-12)))</f>
        <v/>
      </c>
      <c r="AS11" s="282" t="str">
        <f>IF(AS10="","",IF('1'!$S$7+3&lt;13,'1'!$S$7+3,IF('1'!$S$7+3=12,1,'1'!$S$7+3-12)))</f>
        <v/>
      </c>
      <c r="AT11" s="282" t="str">
        <f>IF(AT10="","",IF('1'!$S$7+3&lt;13,'1'!$S$7+3,IF('1'!$S$7+3=12,1,'1'!$S$7+3-12)))</f>
        <v/>
      </c>
      <c r="AU11" s="287" t="str">
        <f>IF(AU10="","",IF('1'!$S$7+3&lt;13,'1'!$S$7+3,IF('1'!$S$7+3=12,1,'1'!$S$7+3-12)))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8" t="s">
        <v>97</v>
      </c>
      <c r="AW12" s="309"/>
      <c r="AX12" s="310"/>
      <c r="AY12" s="310"/>
      <c r="AZ12" s="570">
        <f>IF(MAX(F12:AU12)&gt;5,0,SUM(F12:AU12))</f>
        <v>0</v>
      </c>
      <c r="BA12" s="571"/>
      <c r="BB12" s="425">
        <f>AZ12+'3'!BB12</f>
        <v>0</v>
      </c>
      <c r="BC12" s="426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0">
        <f>IF(MAX(F13:AU13)&gt;5,0,SUM(F13:AU13))</f>
        <v>0</v>
      </c>
      <c r="BA13" s="571"/>
      <c r="BB13" s="427">
        <f>AZ13+'3'!BB13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AZ14+'3'!BB14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57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IF(MAX($F$12:$AU$14)&gt;5,0,SUMPRODUCT(F17:AU17,$F$83:$AU$83)+'3'!AV17)</f>
        <v>0</v>
      </c>
      <c r="AW17" s="343"/>
      <c r="AX17" s="343">
        <f>IF(MAX($F$12:$AU$14)&gt;5,0,SUMPRODUCT(F17:AU17,$F$84:$AU$84)+'3'!AX17)</f>
        <v>0</v>
      </c>
      <c r="AY17" s="343"/>
      <c r="AZ17" s="343">
        <f>IF(MAX($F$12:$AU$14)&gt;5,0,SUMPRODUCT(F17:AU17,$F$85:$AU$85)+'3'!AZ17)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IF(MAX($F$12:$AU$14)&gt;5,0,SUMPRODUCT(F18:AU18,$F$83:$AU$83)+'3'!AV18)</f>
        <v>0</v>
      </c>
      <c r="AW18" s="319"/>
      <c r="AX18" s="319">
        <f>IF(MAX($F$12:$AU$14)&gt;5,0,SUMPRODUCT(F18:AU18,$F$84:$AU$84)+'3'!AX18)</f>
        <v>0</v>
      </c>
      <c r="AY18" s="319"/>
      <c r="AZ18" s="319">
        <f>IF(MAX($F$12:$AU$14)&gt;5,0,SUMPRODUCT(F18:AU18,$F$85:$AU$85)+'3'!AZ18)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IF(MAX($F$12:$AU$14)&gt;5,0,SUMPRODUCT(F19:AU19,$F$83:$AU$83)+'3'!AV19)</f>
        <v>0</v>
      </c>
      <c r="AW19" s="319"/>
      <c r="AX19" s="319">
        <f>IF(MAX($F$12:$AU$14)&gt;5,0,SUMPRODUCT(F19:AU19,$F$84:$AU$84)+'3'!AX19)</f>
        <v>0</v>
      </c>
      <c r="AY19" s="319"/>
      <c r="AZ19" s="319">
        <f>IF(MAX($F$12:$AU$14)&gt;5,0,SUMPRODUCT(F19:AU19,$F$85:$AU$85)+'3'!AZ19)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IF(MAX($F$12:$AU$14)&gt;5,0,SUMPRODUCT(F20:AU20,$F$83:$AU$83)+'3'!AV20)</f>
        <v>0</v>
      </c>
      <c r="AW20" s="319"/>
      <c r="AX20" s="319">
        <f>IF(MAX($F$12:$AU$14)&gt;5,0,SUMPRODUCT(F20:AU20,$F$84:$AU$84)+'3'!AX20)</f>
        <v>0</v>
      </c>
      <c r="AY20" s="319"/>
      <c r="AZ20" s="319">
        <f>IF(MAX($F$12:$AU$14)&gt;5,0,SUMPRODUCT(F20:AU20,$F$85:$AU$85)+'3'!AZ20)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IF(MAX($F$12:$AU$14)&gt;5,0,SUMPRODUCT(F21:AU21,$F$83:$AU$83)+'3'!AV21)</f>
        <v>0</v>
      </c>
      <c r="AW21" s="319"/>
      <c r="AX21" s="319">
        <f>IF(MAX($F$12:$AU$14)&gt;5,0,SUMPRODUCT(F21:AU21,$F$84:$AU$84)+'3'!AX21)</f>
        <v>0</v>
      </c>
      <c r="AY21" s="319"/>
      <c r="AZ21" s="319">
        <f>IF(MAX($F$12:$AU$14)&gt;5,0,SUMPRODUCT(F21:AU21,$F$85:$AU$85)+'3'!AZ21)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IF(MAX($F$12:$AU$14)&gt;5,0,SUMPRODUCT(F22:AU22,$F$83:$AU$83)+'3'!AV22)</f>
        <v>0</v>
      </c>
      <c r="AW22" s="319"/>
      <c r="AX22" s="319">
        <f>IF(MAX($F$12:$AU$14)&gt;5,0,SUMPRODUCT(F22:AU22,$F$84:$AU$84)+'3'!AX22)</f>
        <v>0</v>
      </c>
      <c r="AY22" s="319"/>
      <c r="AZ22" s="319">
        <f>IF(MAX($F$12:$AU$14)&gt;5,0,SUMPRODUCT(F22:AU22,$F$85:$AU$85)+'3'!AZ22)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IF(MAX($F$12:$AU$14)&gt;5,0,SUMPRODUCT(F23:AU23,$F$83:$AU$83)+'3'!AV23)</f>
        <v>0</v>
      </c>
      <c r="AW23" s="319"/>
      <c r="AX23" s="319">
        <f>IF(MAX($F$12:$AU$14)&gt;5,0,SUMPRODUCT(F23:AU23,$F$84:$AU$84)+'3'!AX23)</f>
        <v>0</v>
      </c>
      <c r="AY23" s="319"/>
      <c r="AZ23" s="319">
        <f>IF(MAX($F$12:$AU$14)&gt;5,0,SUMPRODUCT(F23:AU23,$F$85:$AU$85)+'3'!AZ23)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IF(MAX($F$12:$AU$14)&gt;5,0,SUMPRODUCT(F24:AU24,$F$83:$AU$83)+'3'!AV24)</f>
        <v>0</v>
      </c>
      <c r="AW24" s="319"/>
      <c r="AX24" s="319">
        <f>IF(MAX($F$12:$AU$14)&gt;5,0,SUMPRODUCT(F24:AU24,$F$84:$AU$84)+'3'!AX24)</f>
        <v>0</v>
      </c>
      <c r="AY24" s="319"/>
      <c r="AZ24" s="319">
        <f>IF(MAX($F$12:$AU$14)&gt;5,0,SUMPRODUCT(F24:AU24,$F$85:$AU$85)+'3'!AZ24)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IF(MAX($F$12:$AU$14)&gt;5,0,SUMPRODUCT(F25:AU25,$F$83:$AU$83)+'3'!AV25)</f>
        <v>0</v>
      </c>
      <c r="AW25" s="319"/>
      <c r="AX25" s="319">
        <f>IF(MAX($F$12:$AU$14)&gt;5,0,SUMPRODUCT(F25:AU25,$F$84:$AU$84)+'3'!AX25)</f>
        <v>0</v>
      </c>
      <c r="AY25" s="319"/>
      <c r="AZ25" s="319">
        <f>IF(MAX($F$12:$AU$14)&gt;5,0,SUMPRODUCT(F25:AU25,$F$85:$AU$85)+'3'!AZ25)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IF(MAX($F$12:$AU$14)&gt;5,0,SUMPRODUCT(F26:AU26,$F$83:$AU$83)+'3'!AV26)</f>
        <v>0</v>
      </c>
      <c r="AW26" s="319"/>
      <c r="AX26" s="319">
        <f>IF(MAX($F$12:$AU$14)&gt;5,0,SUMPRODUCT(F26:AU26,$F$84:$AU$84)+'3'!AX26)</f>
        <v>0</v>
      </c>
      <c r="AY26" s="319"/>
      <c r="AZ26" s="319">
        <f>IF(MAX($F$12:$AU$14)&gt;5,0,SUMPRODUCT(F26:AU26,$F$85:$AU$85)+'3'!AZ26)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IF(MAX($F$12:$AU$14)&gt;5,0,SUMPRODUCT(F27:AU27,$F$83:$AU$83)+'3'!AV27)</f>
        <v>0</v>
      </c>
      <c r="AW27" s="319"/>
      <c r="AX27" s="319">
        <f>IF(MAX($F$12:$AU$14)&gt;5,0,SUMPRODUCT(F27:AU27,$F$84:$AU$84)+'3'!AX27)</f>
        <v>0</v>
      </c>
      <c r="AY27" s="319"/>
      <c r="AZ27" s="319">
        <f>IF(MAX($F$12:$AU$14)&gt;5,0,SUMPRODUCT(F27:AU27,$F$85:$AU$85)+'3'!AZ27)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IF(MAX($F$12:$AU$14)&gt;5,0,SUMPRODUCT(F28:AU28,$F$83:$AU$83)+'3'!AV28)</f>
        <v>0</v>
      </c>
      <c r="AW28" s="319"/>
      <c r="AX28" s="319">
        <f>IF(MAX($F$12:$AU$14)&gt;5,0,SUMPRODUCT(F28:AU28,$F$84:$AU$84)+'3'!AX28)</f>
        <v>0</v>
      </c>
      <c r="AY28" s="319"/>
      <c r="AZ28" s="319">
        <f>IF(MAX($F$12:$AU$14)&gt;5,0,SUMPRODUCT(F28:AU28,$F$85:$AU$85)+'3'!AZ28)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IF(MAX($F$12:$AU$14)&gt;5,0,SUMPRODUCT(F29:AU29,$F$83:$AU$83)+'3'!AV29)</f>
        <v>0</v>
      </c>
      <c r="AW29" s="518"/>
      <c r="AX29" s="518">
        <f>IF(MAX($F$12:$AU$14)&gt;5,0,SUMPRODUCT(F29:AU29,$F$84:$AU$84)+'3'!AX29)</f>
        <v>0</v>
      </c>
      <c r="AY29" s="518"/>
      <c r="AZ29" s="518">
        <f>IF(MAX($F$12:$AU$14)&gt;5,0,SUMPRODUCT(F29:AU29,$F$85:$AU$85)+'3'!AZ29)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IF(MAX($F$12:$AU$14)&gt;5,0,SUMPRODUCT(F31:AU31,$F$83:$AU$83)+'3'!AV31)</f>
        <v>0</v>
      </c>
      <c r="AW31" s="353"/>
      <c r="AX31" s="351">
        <f>IF(MAX($F$12:$AU$14)&gt;5,0,SUMPRODUCT(F31:AU31,$F$84:$AU$84)+'3'!AX31)</f>
        <v>0</v>
      </c>
      <c r="AY31" s="351"/>
      <c r="AZ31" s="566">
        <f>IF(MAX($F$12:$AU$14)&gt;5,0,SUMPRODUCT(F31:AU31,$F$85:$AU$85)+'3'!AZ31)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IF(MAX($F$12:$AU$14)&gt;5,0,SUMPRODUCT(F32:AU32,$F$83:$AU$83)+'3'!AV32)</f>
        <v>0</v>
      </c>
      <c r="AW32" s="321"/>
      <c r="AX32" s="319">
        <f>IF(MAX($F$12:$AU$14)&gt;5,0,SUMPRODUCT(F32:AU32,$F$84:$AU$84)+'3'!AX32)</f>
        <v>0</v>
      </c>
      <c r="AY32" s="319"/>
      <c r="AZ32" s="320">
        <f>IF(MAX($F$12:$AU$14)&gt;5,0,SUMPRODUCT(F32:AU32,$F$85:$AU$85)+'3'!AZ32)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IF(MAX($F$12:$AU$14)&gt;5,0,SUMPRODUCT(F33:AU33,$F$83:$AU$83)+'3'!AV33)</f>
        <v>0</v>
      </c>
      <c r="AW33" s="321"/>
      <c r="AX33" s="319">
        <f>IF(MAX($F$12:$AU$14)&gt;5,0,SUMPRODUCT(F33:AU33,$F$84:$AU$84)+'3'!AX33)</f>
        <v>0</v>
      </c>
      <c r="AY33" s="319"/>
      <c r="AZ33" s="320">
        <f>IF(MAX($F$12:$AU$14)&gt;5,0,SUMPRODUCT(F33:AU33,$F$85:$AU$85)+'3'!AZ33)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IF(MAX($F$12:$AU$14)&gt;5,0,SUMPRODUCT(F34:AU34,$F$83:$AU$83)+'3'!AV34)</f>
        <v>0</v>
      </c>
      <c r="AW34" s="321"/>
      <c r="AX34" s="319">
        <f>IF(MAX($F$12:$AU$14)&gt;5,0,SUMPRODUCT(F34:AU34,$F$84:$AU$84)+'3'!AX34)</f>
        <v>0</v>
      </c>
      <c r="AY34" s="319"/>
      <c r="AZ34" s="320">
        <f>IF(MAX($F$12:$AU$14)&gt;5,0,SUMPRODUCT(F34:AU34,$F$85:$AU$85)+'3'!AZ34)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IF(MAX($F$12:$AU$14)&gt;5,0,SUMPRODUCT(F35:AU35,$F$83:$AU$83)+'3'!AV35)</f>
        <v>0</v>
      </c>
      <c r="AW35" s="321"/>
      <c r="AX35" s="319">
        <f>IF(MAX($F$12:$AU$14)&gt;5,0,SUMPRODUCT(F35:AU35,$F$84:$AU$84)+'3'!AX35)</f>
        <v>0</v>
      </c>
      <c r="AY35" s="319"/>
      <c r="AZ35" s="320">
        <f>IF(MAX($F$12:$AU$14)&gt;5,0,SUMPRODUCT(F35:AU35,$F$85:$AU$85)+'3'!AZ35)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IF(MAX($F$12:$AU$14)&gt;5,0,SUMPRODUCT(F36:AU36,$F$83:$AU$83)+'3'!AV36)</f>
        <v>0</v>
      </c>
      <c r="AW36" s="321"/>
      <c r="AX36" s="319">
        <f>IF(MAX($F$12:$AU$14)&gt;5,0,SUMPRODUCT(F36:AU36,$F$84:$AU$84)+'3'!AX36)</f>
        <v>0</v>
      </c>
      <c r="AY36" s="319"/>
      <c r="AZ36" s="320">
        <f>IF(MAX($F$12:$AU$14)&gt;5,0,SUMPRODUCT(F36:AU36,$F$85:$AU$85)+'3'!AZ36)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IF(MAX($F$12:$AU$14)&gt;5,0,SUMPRODUCT(F37:AU37,$F$83:$AU$83)+'3'!AV37)</f>
        <v>0</v>
      </c>
      <c r="AW37" s="321"/>
      <c r="AX37" s="319">
        <f>IF(MAX($F$12:$AU$14)&gt;5,0,SUMPRODUCT(F37:AU37,$F$84:$AU$84)+'3'!AX37)</f>
        <v>0</v>
      </c>
      <c r="AY37" s="319"/>
      <c r="AZ37" s="320">
        <f>IF(MAX($F$12:$AU$14)&gt;5,0,SUMPRODUCT(F37:AU37,$F$85:$AU$85)+'3'!AZ37)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IF(MAX($F$12:$AU$14)&gt;5,0,SUMPRODUCT(F38:AU38,$F$83:$AU$83)+'3'!AV38)</f>
        <v>0</v>
      </c>
      <c r="AW38" s="321"/>
      <c r="AX38" s="319">
        <f>IF(MAX($F$12:$AU$14)&gt;5,0,SUMPRODUCT(F38:AU38,$F$84:$AU$84)+'3'!AX38)</f>
        <v>0</v>
      </c>
      <c r="AY38" s="319"/>
      <c r="AZ38" s="320">
        <f>IF(MAX($F$12:$AU$14)&gt;5,0,SUMPRODUCT(F38:AU38,$F$85:$AU$85)+'3'!AZ38)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IF(MAX($F$12:$AU$14)&gt;5,0,SUMPRODUCT(F39:AU39,$F$83:$AU$83)+'3'!AV39)</f>
        <v>0</v>
      </c>
      <c r="AW39" s="321"/>
      <c r="AX39" s="319">
        <f>IF(MAX($F$12:$AU$14)&gt;5,0,SUMPRODUCT(F39:AU39,$F$84:$AU$84)+'3'!AX39)</f>
        <v>0</v>
      </c>
      <c r="AY39" s="319"/>
      <c r="AZ39" s="320">
        <f>IF(MAX($F$12:$AU$14)&gt;5,0,SUMPRODUCT(F39:AU39,$F$85:$AU$85)+'3'!AZ39)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IF(MAX($F$12:$AU$14)&gt;5,0,SUMPRODUCT(F40:AU40,$F$83:$AU$83)+'3'!AV40)</f>
        <v>0</v>
      </c>
      <c r="AW40" s="321"/>
      <c r="AX40" s="319">
        <f>IF(MAX($F$12:$AU$14)&gt;5,0,SUMPRODUCT(F40:AU40,$F$84:$AU$84)+'3'!AX40)</f>
        <v>0</v>
      </c>
      <c r="AY40" s="319"/>
      <c r="AZ40" s="320">
        <f>IF(MAX($F$12:$AU$14)&gt;5,0,SUMPRODUCT(F40:AU40,$F$85:$AU$85)+'3'!AZ40)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IF(MAX($F$12:$AU$14)&gt;5,0,SUMPRODUCT(F41:AU41,$F$83:$AU$83)+'3'!AV41)</f>
        <v>0</v>
      </c>
      <c r="AW41" s="321"/>
      <c r="AX41" s="319">
        <f>IF(MAX($F$12:$AU$14)&gt;5,0,SUMPRODUCT(F41:AU41,$F$84:$AU$84)+'3'!AX41)</f>
        <v>0</v>
      </c>
      <c r="AY41" s="319"/>
      <c r="AZ41" s="320">
        <f>IF(MAX($F$12:$AU$14)&gt;5,0,SUMPRODUCT(F41:AU41,$F$85:$AU$85)+'3'!AZ41)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IF(MAX($F$12:$AU$14)&gt;5,0,SUMPRODUCT(F42:AU42,$F$83:$AU$83)+'3'!AV42)</f>
        <v>0</v>
      </c>
      <c r="AW42" s="321"/>
      <c r="AX42" s="319">
        <f>IF(MAX($F$12:$AU$14)&gt;5,0,SUMPRODUCT(F42:AU42,$F$84:$AU$84)+'3'!AX42)</f>
        <v>0</v>
      </c>
      <c r="AY42" s="319"/>
      <c r="AZ42" s="320">
        <f>IF(MAX($F$12:$AU$14)&gt;5,0,SUMPRODUCT(F42:AU42,$F$85:$AU$85)+'3'!AZ42)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IF(MAX($F$12:$AU$14)&gt;5,0,SUMPRODUCT(F43:AU43,$F$83:$AU$83)+'3'!AV43)</f>
        <v>0</v>
      </c>
      <c r="AW43" s="321"/>
      <c r="AX43" s="319">
        <f>IF(MAX($F$12:$AU$14)&gt;5,0,SUMPRODUCT(F43:AU43,$F$84:$AU$84)+'3'!AX43)</f>
        <v>0</v>
      </c>
      <c r="AY43" s="319"/>
      <c r="AZ43" s="320">
        <f>IF(MAX($F$12:$AU$14)&gt;5,0,SUMPRODUCT(F43:AU43,$F$85:$AU$85)+'3'!AZ43)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IF(MAX($F$12:$AU$14)&gt;5,0,SUMPRODUCT(F44:AU44,$F$83:$AU$83)+'3'!AV44)</f>
        <v>0</v>
      </c>
      <c r="AW44" s="321"/>
      <c r="AX44" s="319">
        <f>IF(MAX($F$12:$AU$14)&gt;5,0,SUMPRODUCT(F44:AU44,$F$84:$AU$84)+'3'!AX44)</f>
        <v>0</v>
      </c>
      <c r="AY44" s="319"/>
      <c r="AZ44" s="320">
        <f>IF(MAX($F$12:$AU$14)&gt;5,0,SUMPRODUCT(F44:AU44,$F$85:$AU$85)+'3'!AZ44)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IF(MAX($F$12:$AU$14)&gt;5,0,SUMPRODUCT(F45:AU45,$F$83:$AU$83)+'3'!AV45)</f>
        <v>0</v>
      </c>
      <c r="AW45" s="321"/>
      <c r="AX45" s="319">
        <f>IF(MAX($F$12:$AU$14)&gt;5,0,SUMPRODUCT(F45:AU45,$F$84:$AU$84)+'3'!AX45)</f>
        <v>0</v>
      </c>
      <c r="AY45" s="319"/>
      <c r="AZ45" s="320">
        <f>IF(MAX($F$12:$AU$14)&gt;5,0,SUMPRODUCT(F45:AU45,$F$85:$AU$85)+'3'!AZ45)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IF(MAX($F$12:$AU$14)&gt;5,0,SUMPRODUCT(F46:AU46,$F$83:$AU$83)+'3'!AV46)</f>
        <v>0</v>
      </c>
      <c r="AW46" s="321"/>
      <c r="AX46" s="319">
        <f>IF(MAX($F$12:$AU$14)&gt;5,0,SUMPRODUCT(F46:AU46,$F$84:$AU$84)+'3'!AX46)</f>
        <v>0</v>
      </c>
      <c r="AY46" s="319"/>
      <c r="AZ46" s="320">
        <f>IF(MAX($F$12:$AU$14)&gt;5,0,SUMPRODUCT(F46:AU46,$F$85:$AU$85)+'3'!AZ46)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IF(MAX($F$12:$AU$14)&gt;5,0,SUMPRODUCT(F47:AU47,$F$83:$AU$83)+'3'!AV47)</f>
        <v>0</v>
      </c>
      <c r="AW47" s="321"/>
      <c r="AX47" s="319">
        <f>IF(MAX($F$12:$AU$14)&gt;5,0,SUMPRODUCT(F47:AU47,$F$84:$AU$84)+'3'!AX47)</f>
        <v>0</v>
      </c>
      <c r="AY47" s="319"/>
      <c r="AZ47" s="320">
        <f>IF(MAX($F$12:$AU$14)&gt;5,0,SUMPRODUCT(F47:AU47,$F$85:$AU$85)+'3'!AZ47)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IF(MAX($F$12:$AU$14)&gt;5,0,SUMPRODUCT(F48:AU48,$F$83:$AU$83)+'3'!AV48)</f>
        <v>0</v>
      </c>
      <c r="AW48" s="321"/>
      <c r="AX48" s="319">
        <f>IF(MAX($F$12:$AU$14)&gt;5,0,SUMPRODUCT(F48:AU48,$F$84:$AU$84)+'3'!AX48)</f>
        <v>0</v>
      </c>
      <c r="AY48" s="319"/>
      <c r="AZ48" s="320">
        <f>IF(MAX($F$12:$AU$14)&gt;5,0,SUMPRODUCT(F48:AU48,$F$85:$AU$85)+'3'!AZ48)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IF(MAX($F$12:$AU$14)&gt;5,0,SUMPRODUCT(F49:AU49,$F$83:$AU$83)+'3'!AV49)</f>
        <v>0</v>
      </c>
      <c r="AW49" s="321"/>
      <c r="AX49" s="319">
        <f>IF(MAX($F$12:$AU$14)&gt;5,0,SUMPRODUCT(F49:AU49,$F$84:$AU$84)+'3'!AX49)</f>
        <v>0</v>
      </c>
      <c r="AY49" s="319"/>
      <c r="AZ49" s="320">
        <f>IF(MAX($F$12:$AU$14)&gt;5,0,SUMPRODUCT(F49:AU49,$F$85:$AU$85)+'3'!AZ49)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IF(MAX($F$12:$AU$14)&gt;5,0,SUMPRODUCT(F50:AU50,$F$83:$AU$83)+'3'!AV50)</f>
        <v>0</v>
      </c>
      <c r="AW50" s="321"/>
      <c r="AX50" s="319">
        <f>IF(MAX($F$12:$AU$14)&gt;5,0,SUMPRODUCT(F50:AU50,$F$84:$AU$84)+'3'!AX50)</f>
        <v>0</v>
      </c>
      <c r="AY50" s="319"/>
      <c r="AZ50" s="320">
        <f>IF(MAX($F$12:$AU$14)&gt;5,0,SUMPRODUCT(F50:AU50,$F$85:$AU$85)+'3'!AZ50)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IF(MAX($F$12:$AU$14)&gt;5,0,SUMPRODUCT(F51:AU51,$F$83:$AU$83)+'3'!AV51)</f>
        <v>0</v>
      </c>
      <c r="AW51" s="321"/>
      <c r="AX51" s="319">
        <f>IF(MAX($F$12:$AU$14)&gt;5,0,SUMPRODUCT(F51:AU51,$F$84:$AU$84)+'3'!AX51)</f>
        <v>0</v>
      </c>
      <c r="AY51" s="319"/>
      <c r="AZ51" s="320">
        <f>IF(MAX($F$12:$AU$14)&gt;5,0,SUMPRODUCT(F51:AU51,$F$85:$AU$85)+'3'!AZ51)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IF(MAX($F$12:$AU$14)&gt;5,0,SUMPRODUCT(F52:AU52,$F$83:$AU$83)+'3'!AV52)</f>
        <v>0</v>
      </c>
      <c r="AW52" s="321"/>
      <c r="AX52" s="319">
        <f>IF(MAX($F$12:$AU$14)&gt;5,0,SUMPRODUCT(F52:AU52,$F$84:$AU$84)+'3'!AX52)</f>
        <v>0</v>
      </c>
      <c r="AY52" s="319"/>
      <c r="AZ52" s="320">
        <f>IF(MAX($F$12:$AU$14)&gt;5,0,SUMPRODUCT(F52:AU52,$F$85:$AU$85)+'3'!AZ52)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IF(MAX($F$12:$AU$14)&gt;5,0,SUMPRODUCT(F53:AU53,$F$83:$AU$83)+'3'!AV53)</f>
        <v>0</v>
      </c>
      <c r="AW53" s="321"/>
      <c r="AX53" s="319">
        <f>IF(MAX($F$12:$AU$14)&gt;5,0,SUMPRODUCT(F53:AU53,$F$84:$AU$84)+'3'!AX53)</f>
        <v>0</v>
      </c>
      <c r="AY53" s="319"/>
      <c r="AZ53" s="320">
        <f>IF(MAX($F$12:$AU$14)&gt;5,0,SUMPRODUCT(F53:AU53,$F$85:$AU$85)+'3'!AZ53)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IF(MAX($F$12:$AU$14)&gt;5,0,SUMPRODUCT(F54:AU54,$F$83:$AU$83)+'3'!AV54)</f>
        <v>0</v>
      </c>
      <c r="AW54" s="321"/>
      <c r="AX54" s="319">
        <f>IF(MAX($F$12:$AU$14)&gt;5,0,SUMPRODUCT(F54:AU54,$F$84:$AU$84)+'3'!AX54)</f>
        <v>0</v>
      </c>
      <c r="AY54" s="319"/>
      <c r="AZ54" s="320">
        <f>IF(MAX($F$12:$AU$14)&gt;5,0,SUMPRODUCT(F54:AU54,$F$85:$AU$85)+'3'!AZ54)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IF(MAX($F$12:$AU$14)&gt;5,0,SUMPRODUCT(F55:AU55,$F$83:$AU$83)+'3'!AV55)</f>
        <v>0</v>
      </c>
      <c r="AW55" s="321"/>
      <c r="AX55" s="319">
        <f>IF(MAX($F$12:$AU$14)&gt;5,0,SUMPRODUCT(F55:AU55,$F$84:$AU$84)+'3'!AX55)</f>
        <v>0</v>
      </c>
      <c r="AY55" s="319"/>
      <c r="AZ55" s="320">
        <f>IF(MAX($F$12:$AU$14)&gt;5,0,SUMPRODUCT(F55:AU55,$F$85:$AU$85)+'3'!AZ55)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IF(MAX($F$12:$AU$14)&gt;5,0,SUMPRODUCT(F56:AU56,$F$83:$AU$83)+'3'!AV56)</f>
        <v>0</v>
      </c>
      <c r="AW56" s="321"/>
      <c r="AX56" s="319">
        <f>IF(MAX($F$12:$AU$14)&gt;5,0,SUMPRODUCT(F56:AU56,$F$84:$AU$84)+'3'!AX56)</f>
        <v>0</v>
      </c>
      <c r="AY56" s="319"/>
      <c r="AZ56" s="320">
        <f>IF(MAX($F$12:$AU$14)&gt;5,0,SUMPRODUCT(F56:AU56,$F$85:$AU$85)+'3'!AZ56)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IF(MAX($F$12:$AU$14)&gt;5,0,SUMPRODUCT(F57:AU57,$F$83:$AU$83)+'3'!AV57)</f>
        <v>0</v>
      </c>
      <c r="AW57" s="321"/>
      <c r="AX57" s="319">
        <f>IF(MAX($F$12:$AU$14)&gt;5,0,SUMPRODUCT(F57:AU57,$F$84:$AU$84)+'3'!AX57)</f>
        <v>0</v>
      </c>
      <c r="AY57" s="319"/>
      <c r="AZ57" s="320">
        <f>IF(MAX($F$12:$AU$14)&gt;5,0,SUMPRODUCT(F57:AU57,$F$85:$AU$85)+'3'!AZ57)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IF(MAX($F$12:$AU$14)&gt;5,0,SUMPRODUCT(F58:AU58,$F$83:$AU$83)+'3'!AV58)</f>
        <v>0</v>
      </c>
      <c r="AW58" s="321"/>
      <c r="AX58" s="319">
        <f>IF(MAX($F$12:$AU$14)&gt;5,0,SUMPRODUCT(F58:AU58,$F$84:$AU$84)+'3'!AX58)</f>
        <v>0</v>
      </c>
      <c r="AY58" s="319"/>
      <c r="AZ58" s="320">
        <f>IF(MAX($F$12:$AU$14)&gt;5,0,SUMPRODUCT(F58:AU58,$F$85:$AU$85)+'3'!AZ58)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IF(MAX($F$12:$AU$14)&gt;5,0,SUMPRODUCT(F59:AU59,$F$83:$AU$83)+'3'!AV59)</f>
        <v>0</v>
      </c>
      <c r="AW59" s="321"/>
      <c r="AX59" s="319">
        <f>IF(MAX($F$12:$AU$14)&gt;5,0,SUMPRODUCT(F59:AU59,$F$84:$AU$84)+'3'!AX59)</f>
        <v>0</v>
      </c>
      <c r="AY59" s="319"/>
      <c r="AZ59" s="320">
        <f>IF(MAX($F$12:$AU$14)&gt;5,0,SUMPRODUCT(F59:AU59,$F$85:$AU$85)+'3'!AZ59)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IF(MAX($F$12:$AU$14)&gt;5,0,SUMPRODUCT(F60:AU60,$F$83:$AU$83)+'3'!AV60)</f>
        <v>0</v>
      </c>
      <c r="AW60" s="321"/>
      <c r="AX60" s="319">
        <f>IF(MAX($F$12:$AU$14)&gt;5,0,SUMPRODUCT(F60:AU60,$F$84:$AU$84)+'3'!AX60)</f>
        <v>0</v>
      </c>
      <c r="AY60" s="319"/>
      <c r="AZ60" s="320">
        <f>IF(MAX($F$12:$AU$14)&gt;5,0,SUMPRODUCT(F60:AU60,$F$85:$AU$85)+'3'!AZ60)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IF(MAX($F$12:$AU$14)&gt;5,0,SUMPRODUCT(F61:AU61,$F$83:$AU$83)+'3'!AV61)</f>
        <v>0</v>
      </c>
      <c r="AW61" s="321"/>
      <c r="AX61" s="319">
        <f>IF(MAX($F$12:$AU$14)&gt;5,0,SUMPRODUCT(F61:AU61,$F$84:$AU$84)+'3'!AX61)</f>
        <v>0</v>
      </c>
      <c r="AY61" s="319"/>
      <c r="AZ61" s="320">
        <f>IF(MAX($F$12:$AU$14)&gt;5,0,SUMPRODUCT(F61:AU61,$F$85:$AU$85)+'3'!AZ61)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IF(MAX($F$12:$AU$14)&gt;5,0,SUMPRODUCT(F62:AU62,$F$83:$AU$83)+'3'!AV62)</f>
        <v>0</v>
      </c>
      <c r="AW62" s="321"/>
      <c r="AX62" s="319">
        <f>IF(MAX($F$12:$AU$14)&gt;5,0,SUMPRODUCT(F62:AU62,$F$84:$AU$84)+'3'!AX62)</f>
        <v>0</v>
      </c>
      <c r="AY62" s="319"/>
      <c r="AZ62" s="320">
        <f>IF(MAX($F$12:$AU$14)&gt;5,0,SUMPRODUCT(F62:AU62,$F$85:$AU$85)+'3'!AZ62)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IF(MAX($F$12:$AU$14)&gt;5,0,SUMPRODUCT(F63:AU63,$F$83:$AU$83)+'3'!AV63)</f>
        <v>0</v>
      </c>
      <c r="AW63" s="321"/>
      <c r="AX63" s="319">
        <f>IF(MAX($F$12:$AU$14)&gt;5,0,SUMPRODUCT(F63:AU63,$F$84:$AU$84)+'3'!AX63)</f>
        <v>0</v>
      </c>
      <c r="AY63" s="319"/>
      <c r="AZ63" s="320">
        <f>IF(MAX($F$12:$AU$14)&gt;5,0,SUMPRODUCT(F63:AU63,$F$85:$AU$85)+'3'!AZ63)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IF(MAX($F$12:$AU$14)&gt;5,0,SUMPRODUCT(F64:AU64,$F$83:$AU$83)+'3'!AV64)</f>
        <v>0</v>
      </c>
      <c r="AW64" s="321"/>
      <c r="AX64" s="319">
        <f>IF(MAX($F$12:$AU$14)&gt;5,0,SUMPRODUCT(F64:AU64,$F$84:$AU$84)+'3'!AX64)</f>
        <v>0</v>
      </c>
      <c r="AY64" s="319"/>
      <c r="AZ64" s="320">
        <f>IF(MAX($F$12:$AU$14)&gt;5,0,SUMPRODUCT(F64:AU64,$F$85:$AU$85)+'3'!AZ64)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IF(MAX($F$12:$AU$14)&gt;5,0,SUMPRODUCT(F65:AU65,$F$83:$AU$83)+'3'!AV65)</f>
        <v>0</v>
      </c>
      <c r="AW65" s="321"/>
      <c r="AX65" s="319">
        <f>IF(MAX($F$12:$AU$14)&gt;5,0,SUMPRODUCT(F65:AU65,$F$84:$AU$84)+'3'!AX65)</f>
        <v>0</v>
      </c>
      <c r="AY65" s="319"/>
      <c r="AZ65" s="320">
        <f>IF(MAX($F$12:$AU$14)&gt;5,0,SUMPRODUCT(F65:AU65,$F$85:$AU$85)+'3'!AZ65)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IF(MAX($F$12:$AU$14)&gt;5,0,SUMPRODUCT(F66:AU66,$F$83:$AU$83)+'3'!AV66)</f>
        <v>0</v>
      </c>
      <c r="AW66" s="321"/>
      <c r="AX66" s="319">
        <f>IF(MAX($F$12:$AU$14)&gt;5,0,SUMPRODUCT(F66:AU66,$F$84:$AU$84)+'3'!AX66)</f>
        <v>0</v>
      </c>
      <c r="AY66" s="319"/>
      <c r="AZ66" s="320">
        <f>IF(MAX($F$12:$AU$14)&gt;5,0,SUMPRODUCT(F66:AU66,$F$85:$AU$85)+'3'!AZ66)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IF(MAX($F$12:$AU$14)&gt;5,0,SUMPRODUCT(F67:AU67,$F$83:$AU$83)+'3'!AV67)</f>
        <v>0</v>
      </c>
      <c r="AW67" s="321"/>
      <c r="AX67" s="319">
        <f>IF(MAX($F$12:$AU$14)&gt;5,0,SUMPRODUCT(F67:AU67,$F$84:$AU$84)+'3'!AX67)</f>
        <v>0</v>
      </c>
      <c r="AY67" s="319"/>
      <c r="AZ67" s="320">
        <f>IF(MAX($F$12:$AU$14)&gt;5,0,SUMPRODUCT(F67:AU67,$F$85:$AU$85)+'3'!AZ67)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IF(MAX($F$12:$AU$14)&gt;5,0,SUMPRODUCT(F68:AU68,$F$83:$AU$83)+'3'!AV68)</f>
        <v>0</v>
      </c>
      <c r="AW68" s="321"/>
      <c r="AX68" s="319">
        <f>IF(MAX($F$12:$AU$14)&gt;5,0,SUMPRODUCT(F68:AU68,$F$84:$AU$84)+'3'!AX68)</f>
        <v>0</v>
      </c>
      <c r="AY68" s="319"/>
      <c r="AZ68" s="320">
        <f>IF(MAX($F$12:$AU$14)&gt;5,0,SUMPRODUCT(F68:AU68,$F$85:$AU$85)+'3'!AZ68)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IF(MAX($F$12:$AU$14)&gt;5,0,SUMPRODUCT(F69:AU69,$F$83:$AU$83)+'3'!AV69)</f>
        <v>0</v>
      </c>
      <c r="AW69" s="321"/>
      <c r="AX69" s="319">
        <f>IF(MAX($F$12:$AU$14)&gt;5,0,SUMPRODUCT(F69:AU69,$F$84:$AU$84)+'3'!AX69)</f>
        <v>0</v>
      </c>
      <c r="AY69" s="319"/>
      <c r="AZ69" s="320">
        <f>IF(MAX($F$12:$AU$14)&gt;5,0,SUMPRODUCT(F69:AU69,$F$85:$AU$85)+'3'!AZ69)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IF(MAX($F$12:$AU$14)&gt;5,0,SUMPRODUCT(F70:AU70,$F$83:$AU$83)+'3'!AV70)</f>
        <v>0</v>
      </c>
      <c r="AW70" s="321"/>
      <c r="AX70" s="319">
        <f>IF(MAX($F$12:$AU$14)&gt;5,0,SUMPRODUCT(F70:AU70,$F$84:$AU$84)+'3'!AX70)</f>
        <v>0</v>
      </c>
      <c r="AY70" s="319"/>
      <c r="AZ70" s="320">
        <f>IF(MAX($F$12:$AU$14)&gt;5,0,SUMPRODUCT(F70:AU70,$F$85:$AU$85)+'3'!AZ70)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IF(MAX($F$12:$AU$14)&gt;5,0,SUMPRODUCT(F71:AU71,$F$83:$AU$83)+'3'!AV71)</f>
        <v>0</v>
      </c>
      <c r="AW71" s="321"/>
      <c r="AX71" s="319">
        <f>IF(MAX($F$12:$AU$14)&gt;5,0,SUMPRODUCT(F71:AU71,$F$84:$AU$84)+'3'!AX71)</f>
        <v>0</v>
      </c>
      <c r="AY71" s="319"/>
      <c r="AZ71" s="320">
        <f>IF(MAX($F$12:$AU$14)&gt;5,0,SUMPRODUCT(F71:AU71,$F$85:$AU$85)+'3'!AZ71)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IF(MAX($F$12:$AU$14)&gt;5,0,SUMPRODUCT(F72:AU72,$F$83:$AU$83)+'3'!AV72)</f>
        <v>0</v>
      </c>
      <c r="AW72" s="321"/>
      <c r="AX72" s="319">
        <f>IF(MAX($F$12:$AU$14)&gt;5,0,SUMPRODUCT(F72:AU72,$F$84:$AU$84)+'3'!AX72)</f>
        <v>0</v>
      </c>
      <c r="AY72" s="319"/>
      <c r="AZ72" s="320">
        <f>IF(MAX($F$12:$AU$14)&gt;5,0,SUMPRODUCT(F72:AU72,$F$85:$AU$85)+'3'!AZ72)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IF(MAX($F$12:$AU$14)&gt;5,0,SUMPRODUCT(F73:AU73,$F$83:$AU$83)+'3'!AV73)</f>
        <v>0</v>
      </c>
      <c r="AW73" s="321"/>
      <c r="AX73" s="319">
        <f>IF(MAX($F$12:$AU$14)&gt;5,0,SUMPRODUCT(F73:AU73,$F$84:$AU$84)+'3'!AX73)</f>
        <v>0</v>
      </c>
      <c r="AY73" s="319"/>
      <c r="AZ73" s="320">
        <f>IF(MAX($F$12:$AU$14)&gt;5,0,SUMPRODUCT(F73:AU73,$F$85:$AU$85)+'3'!AZ73)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IF(MAX($F$12:$AU$14)&gt;5,0,SUMPRODUCT(F74:AU74,$F$83:$AU$83)+'3'!AV74)</f>
        <v>0</v>
      </c>
      <c r="AW74" s="321"/>
      <c r="AX74" s="319">
        <f>IF(MAX($F$12:$AU$14)&gt;5,0,SUMPRODUCT(F74:AU74,$F$84:$AU$84)+'3'!AX74)</f>
        <v>0</v>
      </c>
      <c r="AY74" s="319"/>
      <c r="AZ74" s="320">
        <f>IF(MAX($F$12:$AU$14)&gt;5,0,SUMPRODUCT(F74:AU74,$F$85:$AU$85)+'3'!AZ74)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IF(MAX($F$12:$AU$14)&gt;5,0,SUMPRODUCT(F75:AU75,$F$83:$AU$83)+'3'!AV75)</f>
        <v>0</v>
      </c>
      <c r="AW75" s="321"/>
      <c r="AX75" s="319">
        <f>IF(MAX($F$12:$AU$14)&gt;5,0,SUMPRODUCT(F75:AU75,$F$84:$AU$84)+'3'!AX75)</f>
        <v>0</v>
      </c>
      <c r="AY75" s="319"/>
      <c r="AZ75" s="320">
        <f>IF(MAX($F$12:$AU$14)&gt;5,0,SUMPRODUCT(F75:AU75,$F$85:$AU$85)+'3'!AZ75)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IF(MAX($F$12:$AU$14)&gt;5,0,SUMPRODUCT(F76:AU76,$F$83:$AU$83)+'3'!AV76)</f>
        <v>0</v>
      </c>
      <c r="AW76" s="321"/>
      <c r="AX76" s="319">
        <f>IF(MAX($F$12:$AU$14)&gt;5,0,SUMPRODUCT(F76:AU76,$F$84:$AU$84)+'3'!AX76)</f>
        <v>0</v>
      </c>
      <c r="AY76" s="319"/>
      <c r="AZ76" s="320">
        <f>IF(MAX($F$12:$AU$14)&gt;5,0,SUMPRODUCT(F76:AU76,$F$85:$AU$85)+'3'!AZ76)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IF(MAX($F$12:$AU$14)&gt;5,0,SUMPRODUCT(F77:AU77,$F$83:$AU$83)+'3'!AV77)</f>
        <v>0</v>
      </c>
      <c r="AW77" s="321"/>
      <c r="AX77" s="319">
        <f>IF(MAX($F$12:$AU$14)&gt;5,0,SUMPRODUCT(F77:AU77,$F$84:$AU$84)+'3'!AX77)</f>
        <v>0</v>
      </c>
      <c r="AY77" s="319"/>
      <c r="AZ77" s="320">
        <f>IF(MAX($F$12:$AU$14)&gt;5,0,SUMPRODUCT(F77:AU77,$F$85:$AU$85)+'3'!AZ77)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IF(MAX($F$12:$AU$14)&gt;5,0,SUMPRODUCT(F78:AU78,$F$83:$AU$83)+'3'!AV78)</f>
        <v>0</v>
      </c>
      <c r="AW78" s="552"/>
      <c r="AX78" s="518">
        <f>IF(MAX($F$12:$AU$14)&gt;5,0,SUMPRODUCT(F78:AU78,$F$84:$AU$84)+'3'!AX78)</f>
        <v>0</v>
      </c>
      <c r="AY78" s="518"/>
      <c r="AZ78" s="561">
        <f>IF(MAX($F$12:$AU$14)&gt;5,0,SUMPRODUCT(F78:AU78,$F$85:$AU$85)+'3'!AZ78)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36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301">
        <f t="shared" si="5"/>
        <v>0</v>
      </c>
      <c r="AV79" s="572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9">
      <selection activeCell="J22" sqref="J22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2">
    <mergeCell ref="BD9:BI78"/>
    <mergeCell ref="AV79:BI79"/>
    <mergeCell ref="BB75:BC75"/>
    <mergeCell ref="BB76:BC76"/>
    <mergeCell ref="BB77:BC77"/>
    <mergeCell ref="BB78:BC78"/>
    <mergeCell ref="AZ75:BA75"/>
    <mergeCell ref="AZ76:BA76"/>
    <mergeCell ref="AZ77:BA77"/>
    <mergeCell ref="AZ78:BA78"/>
    <mergeCell ref="BB73:BC73"/>
    <mergeCell ref="BB74:BC74"/>
    <mergeCell ref="AZ71:BA71"/>
    <mergeCell ref="AZ72:BA72"/>
    <mergeCell ref="AZ73:BA73"/>
    <mergeCell ref="AZ74:BA74"/>
    <mergeCell ref="BB39:BC39"/>
    <mergeCell ref="BB40:BC40"/>
    <mergeCell ref="BB45:BC45"/>
    <mergeCell ref="BB46:BC46"/>
    <mergeCell ref="BB71:BC71"/>
    <mergeCell ref="BB72:BC72"/>
    <mergeCell ref="BB47:BC47"/>
    <mergeCell ref="BB41:BC41"/>
    <mergeCell ref="BB42:BC42"/>
    <mergeCell ref="BB43:BC43"/>
    <mergeCell ref="AZ43:BA43"/>
    <mergeCell ref="AZ44:BA44"/>
    <mergeCell ref="AZ45:BA45"/>
    <mergeCell ref="AZ46:BA46"/>
    <mergeCell ref="AZ39:BA39"/>
    <mergeCell ref="AZ40:BA40"/>
    <mergeCell ref="AZ41:BA41"/>
    <mergeCell ref="AZ42:BA42"/>
    <mergeCell ref="BB44:BC44"/>
    <mergeCell ref="AZ35:BA35"/>
    <mergeCell ref="AZ36:BA36"/>
    <mergeCell ref="AZ37:BA37"/>
    <mergeCell ref="AZ38:BA38"/>
    <mergeCell ref="AZ31:BA31"/>
    <mergeCell ref="AZ32:BA32"/>
    <mergeCell ref="AZ33:BA33"/>
    <mergeCell ref="AZ34:BA34"/>
    <mergeCell ref="BB31:BC31"/>
    <mergeCell ref="BB34:BC34"/>
    <mergeCell ref="BB35:BC35"/>
    <mergeCell ref="BB36:BC36"/>
    <mergeCell ref="BB37:BC37"/>
    <mergeCell ref="BB38:BC38"/>
    <mergeCell ref="AX41:AY41"/>
    <mergeCell ref="AX42:AY42"/>
    <mergeCell ref="AX35:AY35"/>
    <mergeCell ref="AX36:AY36"/>
    <mergeCell ref="AX37:AY37"/>
    <mergeCell ref="AX38:AY38"/>
    <mergeCell ref="AX31:AY31"/>
    <mergeCell ref="AX32:AY32"/>
    <mergeCell ref="AX33:AY33"/>
    <mergeCell ref="AX34:AY34"/>
    <mergeCell ref="AX43:AY43"/>
    <mergeCell ref="AX44:AY44"/>
    <mergeCell ref="AX45:AY45"/>
    <mergeCell ref="AX46:AY46"/>
    <mergeCell ref="AX78:AY78"/>
    <mergeCell ref="AX71:AY71"/>
    <mergeCell ref="AX72:AY72"/>
    <mergeCell ref="AX73:AY73"/>
    <mergeCell ref="AX74:AY74"/>
    <mergeCell ref="AX75:AY75"/>
    <mergeCell ref="AX76:AY76"/>
    <mergeCell ref="AX55:AY55"/>
    <mergeCell ref="AX56:AY56"/>
    <mergeCell ref="AX57:AY57"/>
    <mergeCell ref="AX61:AY61"/>
    <mergeCell ref="AX77:AY77"/>
    <mergeCell ref="AX52:AY52"/>
    <mergeCell ref="AX53:AY53"/>
    <mergeCell ref="AX49:AY49"/>
    <mergeCell ref="AV17:AW17"/>
    <mergeCell ref="AV26:AW26"/>
    <mergeCell ref="AV24:AW24"/>
    <mergeCell ref="AV25:AW25"/>
    <mergeCell ref="AV18:AW18"/>
    <mergeCell ref="AV22:AW22"/>
    <mergeCell ref="AV23:AW23"/>
    <mergeCell ref="AV15:BC15"/>
    <mergeCell ref="AV16:AW16"/>
    <mergeCell ref="AZ16:BA16"/>
    <mergeCell ref="AX16:AY16"/>
    <mergeCell ref="BB16:BC16"/>
    <mergeCell ref="AX26:AY26"/>
    <mergeCell ref="AZ26:BA26"/>
    <mergeCell ref="BB17:BC17"/>
    <mergeCell ref="BB18:BC18"/>
    <mergeCell ref="BB26:BC26"/>
    <mergeCell ref="AX17:AY17"/>
    <mergeCell ref="AZ17:BA17"/>
    <mergeCell ref="AX18:AY18"/>
    <mergeCell ref="AZ18:BA18"/>
    <mergeCell ref="AX22:AY22"/>
    <mergeCell ref="AZ22:BA22"/>
    <mergeCell ref="AZ23:BA23"/>
    <mergeCell ref="AV9:BC10"/>
    <mergeCell ref="AV11:AY11"/>
    <mergeCell ref="AZ11:BC11"/>
    <mergeCell ref="AZ12:BA12"/>
    <mergeCell ref="BB12:BC12"/>
    <mergeCell ref="BB14:BC14"/>
    <mergeCell ref="BB13:BC13"/>
    <mergeCell ref="AZ14:BA14"/>
    <mergeCell ref="AZ13:BA13"/>
    <mergeCell ref="AX21:AY21"/>
    <mergeCell ref="BB19:BC19"/>
    <mergeCell ref="BB20:BC20"/>
    <mergeCell ref="BB21:BC21"/>
    <mergeCell ref="BB22:BC22"/>
    <mergeCell ref="BB23:BC23"/>
    <mergeCell ref="AX23:AY23"/>
    <mergeCell ref="BB27:BC27"/>
    <mergeCell ref="AV31:AW31"/>
    <mergeCell ref="BB28:BC28"/>
    <mergeCell ref="BB29:BC29"/>
    <mergeCell ref="AZ24:BA24"/>
    <mergeCell ref="AZ25:BA25"/>
    <mergeCell ref="BB24:BC24"/>
    <mergeCell ref="BB25:BC25"/>
    <mergeCell ref="AZ27:BA27"/>
    <mergeCell ref="AX24:AY24"/>
    <mergeCell ref="AX25:AY25"/>
    <mergeCell ref="AV32:AW32"/>
    <mergeCell ref="AV33:AW33"/>
    <mergeCell ref="AV27:AW27"/>
    <mergeCell ref="A30:BC30"/>
    <mergeCell ref="AX27:AY27"/>
    <mergeCell ref="AX28:AY28"/>
    <mergeCell ref="AX29:AY29"/>
    <mergeCell ref="AZ29:BA29"/>
    <mergeCell ref="AZ28:BA28"/>
    <mergeCell ref="AV28:AW28"/>
    <mergeCell ref="AV29:AW29"/>
    <mergeCell ref="BB32:BC32"/>
    <mergeCell ref="BB33:BC33"/>
    <mergeCell ref="AV36:AW36"/>
    <mergeCell ref="AV37:AW37"/>
    <mergeCell ref="AV78:AW78"/>
    <mergeCell ref="AV77:AW77"/>
    <mergeCell ref="AV63:AW63"/>
    <mergeCell ref="AV70:AW70"/>
    <mergeCell ref="AV72:AW72"/>
    <mergeCell ref="AV74:AW74"/>
    <mergeCell ref="AV75:AW75"/>
    <mergeCell ref="AV76:AW76"/>
    <mergeCell ref="AV42:AW42"/>
    <mergeCell ref="AV43:AW43"/>
    <mergeCell ref="AV71:AW71"/>
    <mergeCell ref="AV73:AW73"/>
    <mergeCell ref="AV45:AW45"/>
    <mergeCell ref="AV47:AW47"/>
    <mergeCell ref="AV49:AW49"/>
    <mergeCell ref="AV51:AW51"/>
    <mergeCell ref="AV53:AW53"/>
    <mergeCell ref="AV55:AW55"/>
    <mergeCell ref="AV57:AW57"/>
    <mergeCell ref="AV52:AW52"/>
    <mergeCell ref="AV56:AW56"/>
    <mergeCell ref="BB50:BC50"/>
    <mergeCell ref="BB51:BC51"/>
    <mergeCell ref="BB52:BC52"/>
    <mergeCell ref="BB53:BC53"/>
    <mergeCell ref="BB48:BC48"/>
    <mergeCell ref="BB49:BC49"/>
    <mergeCell ref="BB60:BC60"/>
    <mergeCell ref="A6:A7"/>
    <mergeCell ref="A15:A16"/>
    <mergeCell ref="B15:B16"/>
    <mergeCell ref="B11:E11"/>
    <mergeCell ref="B10:E10"/>
    <mergeCell ref="A10:A11"/>
    <mergeCell ref="B9:E9"/>
    <mergeCell ref="E15:E16"/>
    <mergeCell ref="B12:E14"/>
    <mergeCell ref="C15:C16"/>
    <mergeCell ref="D15:D16"/>
    <mergeCell ref="AV46:AW46"/>
    <mergeCell ref="AV54:AW54"/>
    <mergeCell ref="AV59:AW59"/>
    <mergeCell ref="AV41:AW41"/>
    <mergeCell ref="AV34:AW34"/>
    <mergeCell ref="AV35:AW35"/>
    <mergeCell ref="BB61:BC61"/>
    <mergeCell ref="BB62:BC62"/>
    <mergeCell ref="BB63:BC63"/>
    <mergeCell ref="BB54:BC54"/>
    <mergeCell ref="BB55:BC55"/>
    <mergeCell ref="BB58:BC58"/>
    <mergeCell ref="BB59:BC59"/>
    <mergeCell ref="BB64:BC64"/>
    <mergeCell ref="BB65:BC65"/>
    <mergeCell ref="BB56:BC56"/>
    <mergeCell ref="BB57:BC57"/>
    <mergeCell ref="BB66:BC66"/>
    <mergeCell ref="BB67:BC67"/>
    <mergeCell ref="BB68:BC68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V21:AW21"/>
    <mergeCell ref="AZ21:BA21"/>
    <mergeCell ref="AX47:AY47"/>
    <mergeCell ref="AZ47:BA47"/>
    <mergeCell ref="AV48:AW48"/>
    <mergeCell ref="AX48:AY48"/>
    <mergeCell ref="AZ48:BA48"/>
    <mergeCell ref="AV44:AW44"/>
    <mergeCell ref="AV38:AW38"/>
    <mergeCell ref="AV39:AW39"/>
    <mergeCell ref="AV40:AW40"/>
    <mergeCell ref="AX39:AY39"/>
    <mergeCell ref="AX40:AY40"/>
    <mergeCell ref="AZ49:BA49"/>
    <mergeCell ref="AV50:AW50"/>
    <mergeCell ref="AX50:AY50"/>
    <mergeCell ref="AZ50:BA50"/>
    <mergeCell ref="AZ54:BA54"/>
    <mergeCell ref="AX54:AY54"/>
    <mergeCell ref="AX51:AY51"/>
    <mergeCell ref="AZ57:BA57"/>
    <mergeCell ref="AX58:AY58"/>
    <mergeCell ref="AZ58:BA58"/>
    <mergeCell ref="AZ51:BA51"/>
    <mergeCell ref="AZ52:BA52"/>
    <mergeCell ref="AZ53:BA53"/>
    <mergeCell ref="AZ55:BA55"/>
    <mergeCell ref="AZ56:BA56"/>
    <mergeCell ref="AZ59:BA59"/>
    <mergeCell ref="AV60:AW60"/>
    <mergeCell ref="AX60:AY60"/>
    <mergeCell ref="AZ60:BA60"/>
    <mergeCell ref="AV58:AW58"/>
    <mergeCell ref="AX59:AY59"/>
    <mergeCell ref="AZ70:BA70"/>
    <mergeCell ref="AX67:AY67"/>
    <mergeCell ref="AZ67:BA67"/>
    <mergeCell ref="AV68:AW68"/>
    <mergeCell ref="AX68:AY68"/>
    <mergeCell ref="AZ68:BA68"/>
    <mergeCell ref="AV67:AW67"/>
    <mergeCell ref="AX70:AY70"/>
    <mergeCell ref="AZ65:BA65"/>
    <mergeCell ref="AV66:AW66"/>
    <mergeCell ref="AZ61:BA61"/>
    <mergeCell ref="AV62:AW62"/>
    <mergeCell ref="AX62:AY62"/>
    <mergeCell ref="AZ62:BA62"/>
    <mergeCell ref="AV61:AW61"/>
    <mergeCell ref="AV64:AW64"/>
    <mergeCell ref="AX63:AY63"/>
    <mergeCell ref="AX66:AY66"/>
    <mergeCell ref="AZ66:BA66"/>
    <mergeCell ref="AV69:AW69"/>
    <mergeCell ref="AX69:AY69"/>
    <mergeCell ref="AZ63:BA63"/>
    <mergeCell ref="AZ69:BA69"/>
    <mergeCell ref="AX64:AY64"/>
    <mergeCell ref="AZ64:BA64"/>
    <mergeCell ref="AV65:AW65"/>
    <mergeCell ref="AX65:AY65"/>
  </mergeCells>
  <phoneticPr fontId="0" type="noConversion"/>
  <conditionalFormatting sqref="F12:AU14">
    <cfRule type="cellIs" dxfId="44" priority="5" stopIfTrue="1" operator="greaterThan">
      <formula>5</formula>
    </cfRule>
  </conditionalFormatting>
  <conditionalFormatting sqref="F12:AU14">
    <cfRule type="cellIs" dxfId="43" priority="4" stopIfTrue="1" operator="greaterThan">
      <formula>5</formula>
    </cfRule>
  </conditionalFormatting>
  <conditionalFormatting sqref="F12:AU14">
    <cfRule type="expression" dxfId="42" priority="3">
      <formula>F$86&gt;1</formula>
    </cfRule>
  </conditionalFormatting>
  <conditionalFormatting sqref="F17:AU29">
    <cfRule type="expression" dxfId="41" priority="2">
      <formula>F17&gt;MAX(F$12:F$14)</formula>
    </cfRule>
  </conditionalFormatting>
  <conditionalFormatting sqref="F31:AU78">
    <cfRule type="expression" dxfId="4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BI98"/>
  <sheetViews>
    <sheetView showGridLines="0" zoomScale="75" workbookViewId="0">
      <selection activeCell="S32" sqref="S32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1" t="s">
        <v>43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1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82" t="s">
        <v>7</v>
      </c>
      <c r="C9" s="383"/>
      <c r="D9" s="383"/>
      <c r="E9" s="384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85" t="s">
        <v>57</v>
      </c>
      <c r="AW9" s="386"/>
      <c r="AX9" s="386"/>
      <c r="AY9" s="386"/>
      <c r="AZ9" s="386"/>
      <c r="BA9" s="386"/>
      <c r="BB9" s="386"/>
      <c r="BC9" s="386"/>
      <c r="BD9" s="389"/>
      <c r="BE9" s="390"/>
      <c r="BF9" s="390"/>
      <c r="BG9" s="390"/>
      <c r="BH9" s="390"/>
      <c r="BI9" s="391"/>
    </row>
    <row r="10" spans="1:61" ht="12.75" customHeight="1">
      <c r="A10" s="557">
        <f>IF('1'!A10="","",IF(F11&lt;'4'!F11,'4'!A10+1,'4'!A10))</f>
        <v>2013</v>
      </c>
      <c r="B10" s="401" t="s">
        <v>8</v>
      </c>
      <c r="C10" s="402"/>
      <c r="D10" s="402"/>
      <c r="E10" s="403"/>
      <c r="F10" s="216" t="str">
        <f>IF(AND(OR('4'!L10=28,'4'!S10=28,'4'!Z10=28,'4'!AG10=28,'4'!AN10=28),'4'!L11=2),1,IF(AND(OR('4'!L11=4,'4'!L11=6,'4'!L11=9,'4'!L11=11),OR('4'!L10=30,'4'!S10=30,'4'!Z10=30,'4'!AG10=30,'4'!AN10=30)),1,IF(AND(OR('4'!L11=1,'4'!L11=3,'4'!L11=5,'4'!L11=7,'4'!L11=8,'4'!L11=10,'4'!L11=12),OR('4'!L10=31,'4'!S10=31,'4'!Z10=31,'4'!AG10=31,'4'!AN10=31)),1,"")))</f>
        <v/>
      </c>
      <c r="G10" s="216" t="str">
        <f>IF(F10="",IF(AND(OR('4'!M10=28,'4'!T10=28,'4'!AA10=28,'4'!AH10=28,'4'!AO10=28),'4'!M11=2),1,IF(AND(OR('4'!M11=4,'4'!M11=6,'4'!M11=9,'4'!M11=11),OR('4'!M10=30,'4'!T10=30,'4'!AA10=30,'4'!AH10=30,'4'!AO10=30)),1,IF(AND(OR('4'!M11=1,'4'!M11=3,'4'!M11=5,'4'!M11=7,'4'!M11=8,'4'!M11=10,'4'!M11=12),OR('4'!M10=31,'4'!T10=31,'4'!AA10=31,'4'!AH10=31,'4'!AO10=31)),1,""))),F10+1)</f>
        <v/>
      </c>
      <c r="H10" s="216" t="str">
        <f>IF(G10="",IF(AND(OR('4'!N10=28,'4'!U10=28,'4'!AB10=28,'4'!AI10=28,'4'!AP10=28),'4'!N11=2),1,IF(AND(OR('4'!N11=4,'4'!N11=6,'4'!N11=9,'4'!N11=11),OR('4'!N10=30,'4'!U10=30,'4'!AB10=30,'4'!AI10=30,'4'!AP10=30)),1,IF(AND(OR('4'!N11=1,'4'!N11=3,'4'!N11=5,'4'!N11=7,'4'!N11=8,'4'!N11=10,'4'!N11=12),OR('4'!N10=31,'4'!U10=31,'4'!AB10=31,'4'!AI10=31,'4'!AP10=31)),1,""))),G10+1)</f>
        <v/>
      </c>
      <c r="I10" s="216" t="str">
        <f>IF(H10="",IF(AND(OR('4'!O10=28,'4'!V10=28,'4'!AC10=28,'4'!AJ10=28,'4'!AQ10=28),'4'!O11=2),1,IF(AND(OR('4'!O11=4,'4'!O11=6,'4'!O11=9,'4'!O11=11),OR('4'!O10=30,'4'!V10=30,'4'!AC10=30,'4'!AJ10=30,'4'!AQ10=30)),1,IF(AND(OR('4'!O11=1,'4'!O11=3,'4'!O11=5,'4'!O11=7,'4'!O11=8,'4'!O11=10,'4'!O11=12),OR('4'!O10=31,'4'!V10=31,'4'!AC10=31,'4'!AJ10=31,'4'!AQ10=31)),1,""))),H10+1)</f>
        <v/>
      </c>
      <c r="J10" s="216" t="str">
        <f>IF(I10="",IF(AND(OR('4'!P10=28,'4'!W10=28,'4'!AD10=28,'4'!AK10=28,'4'!AR10=28),'4'!P11=2),1,IF(AND(OR('4'!P11=4,'4'!P11=6,'4'!P11=9,'4'!P11=11),OR('4'!P10=30,'4'!W10=30,'4'!AD10=30,'4'!AK10=30,'4'!AR10=30)),1,IF(AND(OR('4'!P11=1,'4'!P11=3,'4'!P11=5,'4'!P11=7,'4'!P11=8,'4'!P11=10,'4'!P11=12),OR('4'!P10=31,'4'!W10=31,'4'!AD10=31,'4'!AK10=31,'4'!AR10=31)),1,""))),I10+1)</f>
        <v/>
      </c>
      <c r="K10" s="216">
        <f>IF(J10="",IF(AND(OR('4'!Q10=28,'4'!X10=28,'4'!AE10=28,'4'!AL10=28,'4'!AS10=28),'4'!Q11=2),1,IF(AND(OR('4'!Q11=4,'4'!Q11=6,'4'!Q11=9,'4'!Q11=11),OR('4'!Q10=30,'4'!X10=30,'4'!AE10=30,'4'!AL10=30,'4'!AS10=30)),1,IF(AND(OR('4'!Q11=1,'4'!Q11=3,'4'!Q11=5,'4'!Q11=7,'4'!Q11=8,'4'!Q11=10,'4'!Q11=12),OR('4'!Q10=31,'4'!X10=31,'4'!AE10=31,'4'!AL10=31,'4'!AS10=31)),1,""))),J10+1)</f>
        <v>1</v>
      </c>
      <c r="L10" s="216">
        <f>IF(K10="",IF(AND(OR('4'!R10=28,'4'!Y10=28,'4'!AF10=28,'4'!AM10=28,'4'!AT10=28),'4'!R11=2),1,IF(AND(OR('4'!R11=4,'4'!R11=6,'4'!R11=9,'4'!R11=11),OR('4'!R10=30,'4'!Y10=30,'4'!AF10=30,'4'!AM10=30,'4'!AT10=30)),1,IF(AND(OR('4'!R11=1,'4'!R11=3,'4'!R11=5,'4'!R11=7,'4'!R11=8,'4'!R11=10,'4'!R11=12),OR('4'!R10=31,'4'!Y10=31,'4'!AF10=31,'4'!AM10=31,'4'!AT10=31)),1,""))),K10+1)</f>
        <v>2</v>
      </c>
      <c r="M10" s="217">
        <f>IF(L10&lt;&gt;"",IF(AND(L11=2,L10&lt;28),L10+1,IF(AND(OR(L11=4,L11=6,L11=9,L11=11),L10&lt;30),L10+1,IF(AND(OR(L11=1,L11=3,L11=5,L11=7,L11=8,L11=10,L11=12),L10&lt;31),L10+1,""))),"")</f>
        <v>3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4</v>
      </c>
      <c r="O10" s="216">
        <f t="shared" si="0"/>
        <v>5</v>
      </c>
      <c r="P10" s="216">
        <f t="shared" si="0"/>
        <v>6</v>
      </c>
      <c r="Q10" s="216">
        <f t="shared" si="0"/>
        <v>7</v>
      </c>
      <c r="R10" s="216">
        <f t="shared" si="0"/>
        <v>8</v>
      </c>
      <c r="S10" s="216">
        <f t="shared" si="0"/>
        <v>9</v>
      </c>
      <c r="T10" s="217">
        <f t="shared" si="0"/>
        <v>10</v>
      </c>
      <c r="U10" s="216">
        <f t="shared" si="0"/>
        <v>11</v>
      </c>
      <c r="V10" s="216">
        <f t="shared" si="0"/>
        <v>12</v>
      </c>
      <c r="W10" s="216">
        <f t="shared" si="0"/>
        <v>13</v>
      </c>
      <c r="X10" s="216">
        <f t="shared" si="0"/>
        <v>14</v>
      </c>
      <c r="Y10" s="216">
        <f t="shared" si="0"/>
        <v>15</v>
      </c>
      <c r="Z10" s="216">
        <f t="shared" si="0"/>
        <v>16</v>
      </c>
      <c r="AA10" s="217">
        <f t="shared" si="0"/>
        <v>17</v>
      </c>
      <c r="AB10" s="216">
        <f t="shared" si="0"/>
        <v>18</v>
      </c>
      <c r="AC10" s="216">
        <f t="shared" si="0"/>
        <v>19</v>
      </c>
      <c r="AD10" s="216">
        <f t="shared" si="0"/>
        <v>20</v>
      </c>
      <c r="AE10" s="216">
        <f t="shared" si="0"/>
        <v>21</v>
      </c>
      <c r="AF10" s="216">
        <f t="shared" si="0"/>
        <v>22</v>
      </c>
      <c r="AG10" s="216">
        <f t="shared" si="0"/>
        <v>23</v>
      </c>
      <c r="AH10" s="217">
        <f t="shared" si="0"/>
        <v>24</v>
      </c>
      <c r="AI10" s="216">
        <f t="shared" si="0"/>
        <v>25</v>
      </c>
      <c r="AJ10" s="216">
        <f t="shared" si="0"/>
        <v>26</v>
      </c>
      <c r="AK10" s="216">
        <f t="shared" si="0"/>
        <v>27</v>
      </c>
      <c r="AL10" s="216">
        <f t="shared" si="0"/>
        <v>28</v>
      </c>
      <c r="AM10" s="216" t="str">
        <f t="shared" si="0"/>
        <v/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87"/>
      <c r="AW10" s="388"/>
      <c r="AX10" s="388"/>
      <c r="AY10" s="388"/>
      <c r="AZ10" s="388"/>
      <c r="BA10" s="388"/>
      <c r="BB10" s="388"/>
      <c r="BC10" s="388"/>
      <c r="BD10" s="392"/>
      <c r="BE10" s="393"/>
      <c r="BF10" s="393"/>
      <c r="BG10" s="393"/>
      <c r="BH10" s="393"/>
      <c r="BI10" s="394"/>
    </row>
    <row r="11" spans="1:61" ht="12.75" customHeight="1" thickBot="1">
      <c r="A11" s="558"/>
      <c r="B11" s="404" t="s">
        <v>9</v>
      </c>
      <c r="C11" s="405"/>
      <c r="D11" s="405"/>
      <c r="E11" s="406"/>
      <c r="F11" s="281" t="str">
        <f>IF(F10="","",IF('1'!$S$7+4&lt;13,'1'!$S$7+4,IF('1'!$S$7+4=12,1,'1'!$S$7+4-12)))</f>
        <v/>
      </c>
      <c r="G11" s="282" t="str">
        <f>IF(G10="","",IF('1'!$S$7+4&lt;13,'1'!$S$7+4,IF('1'!$S$7+4=12,1,'1'!$S$7+4-12)))</f>
        <v/>
      </c>
      <c r="H11" s="282" t="str">
        <f>IF(H10="","",IF('1'!$S$7+4&lt;13,'1'!$S$7+4,IF('1'!$S$7+4=12,1,'1'!$S$7+4-12)))</f>
        <v/>
      </c>
      <c r="I11" s="282" t="str">
        <f>IF(I10="","",IF('1'!$S$7+4&lt;13,'1'!$S$7+4,IF('1'!$S$7+4=12,1,'1'!$S$7+4-12)))</f>
        <v/>
      </c>
      <c r="J11" s="282" t="str">
        <f>IF(J10="","",IF('1'!$S$7+4&lt;13,'1'!$S$7+4,IF('1'!$S$7+4=12,1,'1'!$S$7+4-12)))</f>
        <v/>
      </c>
      <c r="K11" s="282">
        <f>IF(K10="","",IF('1'!$S$7+4&lt;13,'1'!$S$7+4,IF('1'!$S$7+4=12,1,'1'!$S$7+4-12)))</f>
        <v>2</v>
      </c>
      <c r="L11" s="283">
        <f>IF(L10="","",IF('1'!$S$7+4&lt;13,'1'!$S$7+4,IF('1'!$S$7+4=12,1,'1'!$S$7+4-12)))</f>
        <v>2</v>
      </c>
      <c r="M11" s="284">
        <f>IF(M10="","",IF('1'!$S$7+4&lt;13,'1'!$S$7+4,IF('1'!$S$7+4=12,1,'1'!$S$7+4-12)))</f>
        <v>2</v>
      </c>
      <c r="N11" s="282">
        <f>IF(N10="","",IF('1'!$S$7+4&lt;13,'1'!$S$7+4,IF('1'!$S$7+4=12,1,'1'!$S$7+4-12)))</f>
        <v>2</v>
      </c>
      <c r="O11" s="282">
        <f>IF(O10="","",IF('1'!$S$7+4&lt;13,'1'!$S$7+4,IF('1'!$S$7+4=12,1,'1'!$S$7+4-12)))</f>
        <v>2</v>
      </c>
      <c r="P11" s="282">
        <f>IF(P10="","",IF('1'!$S$7+4&lt;13,'1'!$S$7+4,IF('1'!$S$7+4=12,1,'1'!$S$7+4-12)))</f>
        <v>2</v>
      </c>
      <c r="Q11" s="282">
        <f>IF(Q10="","",IF('1'!$S$7+4&lt;13,'1'!$S$7+4,IF('1'!$S$7+4=12,1,'1'!$S$7+4-12)))</f>
        <v>2</v>
      </c>
      <c r="R11" s="282">
        <f>IF(R10="","",IF('1'!$S$7+4&lt;13,'1'!$S$7+4,IF('1'!$S$7+4=12,1,'1'!$S$7+4-12)))</f>
        <v>2</v>
      </c>
      <c r="S11" s="285">
        <f>IF(S10="","",IF('1'!$S$7+4&lt;13,'1'!$S$7+4,IF('1'!$S$7+4=12,1,'1'!$S$7+4-12)))</f>
        <v>2</v>
      </c>
      <c r="T11" s="286">
        <f>IF(T10="","",IF('1'!$S$7+4&lt;13,'1'!$S$7+4,IF('1'!$S$7+4=12,1,'1'!$S$7+4-12)))</f>
        <v>2</v>
      </c>
      <c r="U11" s="282">
        <f>IF(U10="","",IF('1'!$S$7+4&lt;13,'1'!$S$7+4,IF('1'!$S$7+4=12,1,'1'!$S$7+4-12)))</f>
        <v>2</v>
      </c>
      <c r="V11" s="282">
        <f>IF(V10="","",IF('1'!$S$7+4&lt;13,'1'!$S$7+4,IF('1'!$S$7+4=12,1,'1'!$S$7+4-12)))</f>
        <v>2</v>
      </c>
      <c r="W11" s="282">
        <f>IF(W10="","",IF('1'!$S$7+4&lt;13,'1'!$S$7+4,IF('1'!$S$7+4=12,1,'1'!$S$7+4-12)))</f>
        <v>2</v>
      </c>
      <c r="X11" s="282">
        <f>IF(X10="","",IF('1'!$S$7+4&lt;13,'1'!$S$7+4,IF('1'!$S$7+4=12,1,'1'!$S$7+4-12)))</f>
        <v>2</v>
      </c>
      <c r="Y11" s="282">
        <f>IF(Y10="","",IF('1'!$S$7+4&lt;13,'1'!$S$7+4,IF('1'!$S$7+4=12,1,'1'!$S$7+4-12)))</f>
        <v>2</v>
      </c>
      <c r="Z11" s="283">
        <f>IF(Z10="","",IF('1'!$S$7+4&lt;13,'1'!$S$7+4,IF('1'!$S$7+4=12,1,'1'!$S$7+4-12)))</f>
        <v>2</v>
      </c>
      <c r="AA11" s="284">
        <f>IF(AA10="","",IF('1'!$S$7+4&lt;13,'1'!$S$7+4,IF('1'!$S$7+4=12,1,'1'!$S$7+4-12)))</f>
        <v>2</v>
      </c>
      <c r="AB11" s="282">
        <f>IF(AB10="","",IF('1'!$S$7+4&lt;13,'1'!$S$7+4,IF('1'!$S$7+4=12,1,'1'!$S$7+4-12)))</f>
        <v>2</v>
      </c>
      <c r="AC11" s="282">
        <f>IF(AC10="","",IF('1'!$S$7+4&lt;13,'1'!$S$7+4,IF('1'!$S$7+4=12,1,'1'!$S$7+4-12)))</f>
        <v>2</v>
      </c>
      <c r="AD11" s="282">
        <f>IF(AD10="","",IF('1'!$S$7+4&lt;13,'1'!$S$7+4,IF('1'!$S$7+4=12,1,'1'!$S$7+4-12)))</f>
        <v>2</v>
      </c>
      <c r="AE11" s="282">
        <f>IF(AE10="","",IF('1'!$S$7+4&lt;13,'1'!$S$7+4,IF('1'!$S$7+4=12,1,'1'!$S$7+4-12)))</f>
        <v>2</v>
      </c>
      <c r="AF11" s="282">
        <f>IF(AF10="","",IF('1'!$S$7+4&lt;13,'1'!$S$7+4,IF('1'!$S$7+4=12,1,'1'!$S$7+4-12)))</f>
        <v>2</v>
      </c>
      <c r="AG11" s="285">
        <f>IF(AG10="","",IF('1'!$S$7+4&lt;13,'1'!$S$7+4,IF('1'!$S$7+4=12,1,'1'!$S$7+4-12)))</f>
        <v>2</v>
      </c>
      <c r="AH11" s="286">
        <f>IF(AH10="","",IF('1'!$S$7+4&lt;13,'1'!$S$7+4,IF('1'!$S$7+4=12,1,'1'!$S$7+4-12)))</f>
        <v>2</v>
      </c>
      <c r="AI11" s="282">
        <f>IF(AI10="","",IF('1'!$S$7+4&lt;13,'1'!$S$7+4,IF('1'!$S$7+4=12,1,'1'!$S$7+4-12)))</f>
        <v>2</v>
      </c>
      <c r="AJ11" s="282">
        <f>IF(AJ10="","",IF('1'!$S$7+4&lt;13,'1'!$S$7+4,IF('1'!$S$7+4=12,1,'1'!$S$7+4-12)))</f>
        <v>2</v>
      </c>
      <c r="AK11" s="282">
        <f>IF(AK10="","",IF('1'!$S$7+4&lt;13,'1'!$S$7+4,IF('1'!$S$7+4=12,1,'1'!$S$7+4-12)))</f>
        <v>2</v>
      </c>
      <c r="AL11" s="282">
        <f>IF(AL10="","",IF('1'!$S$7+4&lt;13,'1'!$S$7+4,IF('1'!$S$7+4=12,1,'1'!$S$7+4-12)))</f>
        <v>2</v>
      </c>
      <c r="AM11" s="282" t="str">
        <f>IF(AM10="","",IF('1'!$S$7+4&lt;13,'1'!$S$7+4,IF('1'!$S$7+4=12,1,'1'!$S$7+4-12)))</f>
        <v/>
      </c>
      <c r="AN11" s="285" t="str">
        <f>IF(AN10="","",IF('1'!$S$7+4&lt;13,'1'!$S$7+4,IF('1'!$S$7+4=12,1,'1'!$S$7+4-12)))</f>
        <v/>
      </c>
      <c r="AO11" s="286" t="str">
        <f>IF(AO10="","",IF('1'!$S$7+4&lt;13,'1'!$S$7+4,IF('1'!$S$7+4=12,1,'1'!$S$7+4-12)))</f>
        <v/>
      </c>
      <c r="AP11" s="282" t="str">
        <f>IF(AP10="","",IF('1'!$S$7+4&lt;13,'1'!$S$7+4,IF('1'!$S$7+4=12,1,'1'!$S$7+4-12)))</f>
        <v/>
      </c>
      <c r="AQ11" s="282" t="str">
        <f>IF(AQ10="","",IF('1'!$S$7+4&lt;13,'1'!$S$7+4,IF('1'!$S$7+4=12,1,'1'!$S$7+4-12)))</f>
        <v/>
      </c>
      <c r="AR11" s="282" t="str">
        <f>IF(AR10="","",IF('1'!$S$7+4&lt;13,'1'!$S$7+4,IF('1'!$S$7+4=12,1,'1'!$S$7+4-12)))</f>
        <v/>
      </c>
      <c r="AS11" s="282" t="str">
        <f>IF(AS10="","",IF('1'!$S$7+4&lt;13,'1'!$S$7+4,IF('1'!$S$7+4=12,1,'1'!$S$7+4-12)))</f>
        <v/>
      </c>
      <c r="AT11" s="282" t="str">
        <f>IF(AT10="","",IF('1'!$S$7+4&lt;13,'1'!$S$7+4,IF('1'!$S$7+4=12,1,'1'!$S$7+4-12)))</f>
        <v/>
      </c>
      <c r="AU11" s="287" t="str">
        <f>IF(AU10="","",IF('1'!$S$7+4&lt;13,'1'!$S$7+4,IF('1'!$S$7+4=12,1,'1'!$S$7+4-12)))</f>
        <v/>
      </c>
      <c r="AV11" s="567">
        <f>IF(MAX(F12:AU14)&gt;5,0,SUM(AZ12:BA14))</f>
        <v>0</v>
      </c>
      <c r="AW11" s="568"/>
      <c r="AX11" s="568"/>
      <c r="AY11" s="569"/>
      <c r="AZ11" s="417">
        <f>IF(MAX(F12:AU14)&gt;5,0,SUM(BB12:BC14))</f>
        <v>0</v>
      </c>
      <c r="BA11" s="418"/>
      <c r="BB11" s="418"/>
      <c r="BC11" s="418"/>
      <c r="BD11" s="392"/>
      <c r="BE11" s="393"/>
      <c r="BF11" s="393"/>
      <c r="BG11" s="393"/>
      <c r="BH11" s="393"/>
      <c r="BI11" s="394"/>
    </row>
    <row r="12" spans="1:61" ht="12.75" customHeight="1" thickTop="1" thickBot="1">
      <c r="A12" s="290" t="s">
        <v>10</v>
      </c>
      <c r="B12" s="411" t="s">
        <v>55</v>
      </c>
      <c r="C12" s="412"/>
      <c r="D12" s="412"/>
      <c r="E12" s="413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427">
        <f>AZ12+'4'!BB12</f>
        <v>0</v>
      </c>
      <c r="BC12" s="428"/>
      <c r="BD12" s="392"/>
      <c r="BE12" s="393"/>
      <c r="BF12" s="393"/>
      <c r="BG12" s="393"/>
      <c r="BH12" s="393"/>
      <c r="BI12" s="394"/>
    </row>
    <row r="13" spans="1:61" ht="12.75" customHeight="1" thickTop="1" thickBot="1">
      <c r="A13" s="291" t="s">
        <v>64</v>
      </c>
      <c r="B13" s="414"/>
      <c r="C13" s="415"/>
      <c r="D13" s="415"/>
      <c r="E13" s="416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427">
        <f>AZ13+'4'!BB13</f>
        <v>0</v>
      </c>
      <c r="BC13" s="428"/>
      <c r="BD13" s="392"/>
      <c r="BE13" s="393"/>
      <c r="BF13" s="393"/>
      <c r="BG13" s="393"/>
      <c r="BH13" s="393"/>
      <c r="BI13" s="394"/>
    </row>
    <row r="14" spans="1:61" ht="12.75" customHeight="1" thickTop="1" thickBot="1">
      <c r="A14" s="290" t="s">
        <v>84</v>
      </c>
      <c r="B14" s="417"/>
      <c r="C14" s="418"/>
      <c r="D14" s="418"/>
      <c r="E14" s="419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427">
        <f>AZ14+'4'!BB14</f>
        <v>0</v>
      </c>
      <c r="BC14" s="428"/>
      <c r="BD14" s="392"/>
      <c r="BE14" s="393"/>
      <c r="BF14" s="393"/>
      <c r="BG14" s="393"/>
      <c r="BH14" s="393"/>
      <c r="BI14" s="394"/>
    </row>
    <row r="15" spans="1:61" s="40" customFormat="1" ht="12.75" customHeight="1" thickTop="1">
      <c r="A15" s="555" t="s">
        <v>120</v>
      </c>
      <c r="B15" s="437" t="s">
        <v>121</v>
      </c>
      <c r="C15" s="439" t="s">
        <v>3</v>
      </c>
      <c r="D15" s="411" t="s">
        <v>139</v>
      </c>
      <c r="E15" s="356" t="s">
        <v>65</v>
      </c>
      <c r="F15" s="339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6"/>
      <c r="AV15" s="380" t="s">
        <v>40</v>
      </c>
      <c r="AW15" s="426"/>
      <c r="AX15" s="426"/>
      <c r="AY15" s="426"/>
      <c r="AZ15" s="426"/>
      <c r="BA15" s="426"/>
      <c r="BB15" s="426"/>
      <c r="BC15" s="426"/>
      <c r="BD15" s="392"/>
      <c r="BE15" s="393"/>
      <c r="BF15" s="393"/>
      <c r="BG15" s="393"/>
      <c r="BH15" s="393"/>
      <c r="BI15" s="394"/>
    </row>
    <row r="16" spans="1:61" s="40" customFormat="1" ht="12.75" customHeight="1" thickBot="1">
      <c r="A16" s="556"/>
      <c r="B16" s="438"/>
      <c r="C16" s="440"/>
      <c r="D16" s="417"/>
      <c r="E16" s="357"/>
      <c r="F16" s="467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468"/>
      <c r="AV16" s="431" t="s">
        <v>10</v>
      </c>
      <c r="AW16" s="418"/>
      <c r="AX16" s="432" t="s">
        <v>64</v>
      </c>
      <c r="AY16" s="433"/>
      <c r="AZ16" s="418" t="s">
        <v>84</v>
      </c>
      <c r="BA16" s="418"/>
      <c r="BB16" s="399" t="s">
        <v>21</v>
      </c>
      <c r="BC16" s="434"/>
      <c r="BD16" s="392"/>
      <c r="BE16" s="393"/>
      <c r="BF16" s="393"/>
      <c r="BG16" s="393"/>
      <c r="BH16" s="393"/>
      <c r="BI16" s="394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346">
        <f>IF(MAX($F$12:$AU$14)&gt;5,0,SUMPRODUCT(F17:AU17,$F$83:$AU$83)+'4'!AV17)</f>
        <v>0</v>
      </c>
      <c r="AW17" s="343"/>
      <c r="AX17" s="343">
        <f>IF(MAX($F$12:$AU$14)&gt;5,0,SUMPRODUCT(F17:AU17,$F$84:$AU$84)+'4'!AX17)</f>
        <v>0</v>
      </c>
      <c r="AY17" s="343"/>
      <c r="AZ17" s="343">
        <f>IF(MAX($F$12:$AU$14)&gt;5,0,SUMPRODUCT(F17:AU17,$F$85:$AU$85)+'4'!AZ17)</f>
        <v>0</v>
      </c>
      <c r="BA17" s="559"/>
      <c r="BB17" s="553">
        <f t="shared" ref="BB17:BB29" si="1">SUM(AV17:BA17)</f>
        <v>0</v>
      </c>
      <c r="BC17" s="554"/>
      <c r="BD17" s="392"/>
      <c r="BE17" s="393"/>
      <c r="BF17" s="393"/>
      <c r="BG17" s="393"/>
      <c r="BH17" s="393"/>
      <c r="BI17" s="394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322">
        <f>IF(MAX($F$12:$AU$14)&gt;5,0,SUMPRODUCT(F18:AU18,$F$83:$AU$83)+'4'!AV18)</f>
        <v>0</v>
      </c>
      <c r="AW18" s="319"/>
      <c r="AX18" s="319">
        <f>IF(MAX($F$12:$AU$14)&gt;5,0,SUMPRODUCT(F18:AU18,$F$84:$AU$84)+'4'!AX18)</f>
        <v>0</v>
      </c>
      <c r="AY18" s="319"/>
      <c r="AZ18" s="319">
        <f>IF(MAX($F$12:$AU$14)&gt;5,0,SUMPRODUCT(F18:AU18,$F$85:$AU$85)+'4'!AZ18)</f>
        <v>0</v>
      </c>
      <c r="BA18" s="443"/>
      <c r="BB18" s="322">
        <f t="shared" si="1"/>
        <v>0</v>
      </c>
      <c r="BC18" s="321"/>
      <c r="BD18" s="392"/>
      <c r="BE18" s="393"/>
      <c r="BF18" s="393"/>
      <c r="BG18" s="393"/>
      <c r="BH18" s="393"/>
      <c r="BI18" s="394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322">
        <f>IF(MAX($F$12:$AU$14)&gt;5,0,SUMPRODUCT(F19:AU19,$F$83:$AU$83)+'4'!AV19)</f>
        <v>0</v>
      </c>
      <c r="AW19" s="319"/>
      <c r="AX19" s="319">
        <f>IF(MAX($F$12:$AU$14)&gt;5,0,SUMPRODUCT(F19:AU19,$F$84:$AU$84)+'4'!AX19)</f>
        <v>0</v>
      </c>
      <c r="AY19" s="319"/>
      <c r="AZ19" s="319">
        <f>IF(MAX($F$12:$AU$14)&gt;5,0,SUMPRODUCT(F19:AU19,$F$85:$AU$85)+'4'!AZ19)</f>
        <v>0</v>
      </c>
      <c r="BA19" s="443"/>
      <c r="BB19" s="322">
        <f t="shared" ref="BB19:BB25" si="2">SUM(AV19:BA19)</f>
        <v>0</v>
      </c>
      <c r="BC19" s="321"/>
      <c r="BD19" s="392"/>
      <c r="BE19" s="393"/>
      <c r="BF19" s="393"/>
      <c r="BG19" s="393"/>
      <c r="BH19" s="393"/>
      <c r="BI19" s="394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322">
        <f>IF(MAX($F$12:$AU$14)&gt;5,0,SUMPRODUCT(F20:AU20,$F$83:$AU$83)+'4'!AV20)</f>
        <v>0</v>
      </c>
      <c r="AW20" s="319"/>
      <c r="AX20" s="319">
        <f>IF(MAX($F$12:$AU$14)&gt;5,0,SUMPRODUCT(F20:AU20,$F$84:$AU$84)+'4'!AX20)</f>
        <v>0</v>
      </c>
      <c r="AY20" s="319"/>
      <c r="AZ20" s="319">
        <f>IF(MAX($F$12:$AU$14)&gt;5,0,SUMPRODUCT(F20:AU20,$F$85:$AU$85)+'4'!AZ20)</f>
        <v>0</v>
      </c>
      <c r="BA20" s="443"/>
      <c r="BB20" s="322">
        <f t="shared" si="2"/>
        <v>0</v>
      </c>
      <c r="BC20" s="321"/>
      <c r="BD20" s="392"/>
      <c r="BE20" s="393"/>
      <c r="BF20" s="393"/>
      <c r="BG20" s="393"/>
      <c r="BH20" s="393"/>
      <c r="BI20" s="394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322">
        <f>IF(MAX($F$12:$AU$14)&gt;5,0,SUMPRODUCT(F21:AU21,$F$83:$AU$83)+'4'!AV21)</f>
        <v>0</v>
      </c>
      <c r="AW21" s="319"/>
      <c r="AX21" s="319">
        <f>IF(MAX($F$12:$AU$14)&gt;5,0,SUMPRODUCT(F21:AU21,$F$84:$AU$84)+'4'!AX21)</f>
        <v>0</v>
      </c>
      <c r="AY21" s="319"/>
      <c r="AZ21" s="319">
        <f>IF(MAX($F$12:$AU$14)&gt;5,0,SUMPRODUCT(F21:AU21,$F$85:$AU$85)+'4'!AZ21)</f>
        <v>0</v>
      </c>
      <c r="BA21" s="443"/>
      <c r="BB21" s="322">
        <f t="shared" si="2"/>
        <v>0</v>
      </c>
      <c r="BC21" s="321"/>
      <c r="BD21" s="392"/>
      <c r="BE21" s="393"/>
      <c r="BF21" s="393"/>
      <c r="BG21" s="393"/>
      <c r="BH21" s="393"/>
      <c r="BI21" s="394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322">
        <f>IF(MAX($F$12:$AU$14)&gt;5,0,SUMPRODUCT(F22:AU22,$F$83:$AU$83)+'4'!AV22)</f>
        <v>0</v>
      </c>
      <c r="AW22" s="319"/>
      <c r="AX22" s="319">
        <f>IF(MAX($F$12:$AU$14)&gt;5,0,SUMPRODUCT(F22:AU22,$F$84:$AU$84)+'4'!AX22)</f>
        <v>0</v>
      </c>
      <c r="AY22" s="319"/>
      <c r="AZ22" s="319">
        <f>IF(MAX($F$12:$AU$14)&gt;5,0,SUMPRODUCT(F22:AU22,$F$85:$AU$85)+'4'!AZ22)</f>
        <v>0</v>
      </c>
      <c r="BA22" s="443"/>
      <c r="BB22" s="322">
        <f t="shared" si="2"/>
        <v>0</v>
      </c>
      <c r="BC22" s="321"/>
      <c r="BD22" s="392"/>
      <c r="BE22" s="393"/>
      <c r="BF22" s="393"/>
      <c r="BG22" s="393"/>
      <c r="BH22" s="393"/>
      <c r="BI22" s="394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322">
        <f>IF(MAX($F$12:$AU$14)&gt;5,0,SUMPRODUCT(F23:AU23,$F$83:$AU$83)+'4'!AV23)</f>
        <v>0</v>
      </c>
      <c r="AW23" s="319"/>
      <c r="AX23" s="319">
        <f>IF(MAX($F$12:$AU$14)&gt;5,0,SUMPRODUCT(F23:AU23,$F$84:$AU$84)+'4'!AX23)</f>
        <v>0</v>
      </c>
      <c r="AY23" s="319"/>
      <c r="AZ23" s="319">
        <f>IF(MAX($F$12:$AU$14)&gt;5,0,SUMPRODUCT(F23:AU23,$F$85:$AU$85)+'4'!AZ23)</f>
        <v>0</v>
      </c>
      <c r="BA23" s="443"/>
      <c r="BB23" s="322">
        <f t="shared" si="2"/>
        <v>0</v>
      </c>
      <c r="BC23" s="321"/>
      <c r="BD23" s="392"/>
      <c r="BE23" s="393"/>
      <c r="BF23" s="393"/>
      <c r="BG23" s="393"/>
      <c r="BH23" s="393"/>
      <c r="BI23" s="394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322">
        <f>IF(MAX($F$12:$AU$14)&gt;5,0,SUMPRODUCT(F24:AU24,$F$83:$AU$83)+'4'!AV24)</f>
        <v>0</v>
      </c>
      <c r="AW24" s="319"/>
      <c r="AX24" s="319">
        <f>IF(MAX($F$12:$AU$14)&gt;5,0,SUMPRODUCT(F24:AU24,$F$84:$AU$84)+'4'!AX24)</f>
        <v>0</v>
      </c>
      <c r="AY24" s="319"/>
      <c r="AZ24" s="319">
        <f>IF(MAX($F$12:$AU$14)&gt;5,0,SUMPRODUCT(F24:AU24,$F$85:$AU$85)+'4'!AZ24)</f>
        <v>0</v>
      </c>
      <c r="BA24" s="443"/>
      <c r="BB24" s="322">
        <f t="shared" si="2"/>
        <v>0</v>
      </c>
      <c r="BC24" s="321"/>
      <c r="BD24" s="392"/>
      <c r="BE24" s="393"/>
      <c r="BF24" s="393"/>
      <c r="BG24" s="393"/>
      <c r="BH24" s="393"/>
      <c r="BI24" s="394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322">
        <f>IF(MAX($F$12:$AU$14)&gt;5,0,SUMPRODUCT(F25:AU25,$F$83:$AU$83)+'4'!AV25)</f>
        <v>0</v>
      </c>
      <c r="AW25" s="319"/>
      <c r="AX25" s="319">
        <f>IF(MAX($F$12:$AU$14)&gt;5,0,SUMPRODUCT(F25:AU25,$F$84:$AU$84)+'4'!AX25)</f>
        <v>0</v>
      </c>
      <c r="AY25" s="319"/>
      <c r="AZ25" s="319">
        <f>IF(MAX($F$12:$AU$14)&gt;5,0,SUMPRODUCT(F25:AU25,$F$85:$AU$85)+'4'!AZ25)</f>
        <v>0</v>
      </c>
      <c r="BA25" s="443"/>
      <c r="BB25" s="322">
        <f t="shared" si="2"/>
        <v>0</v>
      </c>
      <c r="BC25" s="321"/>
      <c r="BD25" s="392"/>
      <c r="BE25" s="393"/>
      <c r="BF25" s="393"/>
      <c r="BG25" s="393"/>
      <c r="BH25" s="393"/>
      <c r="BI25" s="394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322">
        <f>IF(MAX($F$12:$AU$14)&gt;5,0,SUMPRODUCT(F26:AU26,$F$83:$AU$83)+'4'!AV26)</f>
        <v>0</v>
      </c>
      <c r="AW26" s="319"/>
      <c r="AX26" s="319">
        <f>IF(MAX($F$12:$AU$14)&gt;5,0,SUMPRODUCT(F26:AU26,$F$84:$AU$84)+'4'!AX26)</f>
        <v>0</v>
      </c>
      <c r="AY26" s="319"/>
      <c r="AZ26" s="319">
        <f>IF(MAX($F$12:$AU$14)&gt;5,0,SUMPRODUCT(F26:AU26,$F$85:$AU$85)+'4'!AZ26)</f>
        <v>0</v>
      </c>
      <c r="BA26" s="443"/>
      <c r="BB26" s="322">
        <f t="shared" si="1"/>
        <v>0</v>
      </c>
      <c r="BC26" s="321"/>
      <c r="BD26" s="392"/>
      <c r="BE26" s="393"/>
      <c r="BF26" s="393"/>
      <c r="BG26" s="393"/>
      <c r="BH26" s="393"/>
      <c r="BI26" s="394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322">
        <f>IF(MAX($F$12:$AU$14)&gt;5,0,SUMPRODUCT(F27:AU27,$F$83:$AU$83)+'4'!AV27)</f>
        <v>0</v>
      </c>
      <c r="AW27" s="319"/>
      <c r="AX27" s="319">
        <f>IF(MAX($F$12:$AU$14)&gt;5,0,SUMPRODUCT(F27:AU27,$F$84:$AU$84)+'4'!AX27)</f>
        <v>0</v>
      </c>
      <c r="AY27" s="319"/>
      <c r="AZ27" s="319">
        <f>IF(MAX($F$12:$AU$14)&gt;5,0,SUMPRODUCT(F27:AU27,$F$85:$AU$85)+'4'!AZ27)</f>
        <v>0</v>
      </c>
      <c r="BA27" s="443"/>
      <c r="BB27" s="322">
        <f t="shared" si="1"/>
        <v>0</v>
      </c>
      <c r="BC27" s="321"/>
      <c r="BD27" s="392"/>
      <c r="BE27" s="393"/>
      <c r="BF27" s="393"/>
      <c r="BG27" s="393"/>
      <c r="BH27" s="393"/>
      <c r="BI27" s="394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322">
        <f>IF(MAX($F$12:$AU$14)&gt;5,0,SUMPRODUCT(F28:AU28,$F$83:$AU$83)+'4'!AV28)</f>
        <v>0</v>
      </c>
      <c r="AW28" s="319"/>
      <c r="AX28" s="319">
        <f>IF(MAX($F$12:$AU$14)&gt;5,0,SUMPRODUCT(F28:AU28,$F$84:$AU$84)+'4'!AX28)</f>
        <v>0</v>
      </c>
      <c r="AY28" s="319"/>
      <c r="AZ28" s="319">
        <f>IF(MAX($F$12:$AU$14)&gt;5,0,SUMPRODUCT(F28:AU28,$F$85:$AU$85)+'4'!AZ28)</f>
        <v>0</v>
      </c>
      <c r="BA28" s="443"/>
      <c r="BB28" s="322">
        <f t="shared" si="1"/>
        <v>0</v>
      </c>
      <c r="BC28" s="321"/>
      <c r="BD28" s="392"/>
      <c r="BE28" s="393"/>
      <c r="BF28" s="393"/>
      <c r="BG28" s="393"/>
      <c r="BH28" s="393"/>
      <c r="BI28" s="394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20">
        <f>IF(MAX($F$12:$AU$14)&gt;5,0,SUMPRODUCT(F29:AU29,$F$83:$AU$83)+'4'!AV29)</f>
        <v>0</v>
      </c>
      <c r="AW29" s="518"/>
      <c r="AX29" s="518">
        <f>IF(MAX($F$12:$AU$14)&gt;5,0,SUMPRODUCT(F29:AU29,$F$84:$AU$84)+'4'!AX29)</f>
        <v>0</v>
      </c>
      <c r="AY29" s="518"/>
      <c r="AZ29" s="518">
        <f>IF(MAX($F$12:$AU$14)&gt;5,0,SUMPRODUCT(F29:AU29,$F$85:$AU$85)+'4'!AZ29)</f>
        <v>0</v>
      </c>
      <c r="BA29" s="519"/>
      <c r="BB29" s="520">
        <f t="shared" si="1"/>
        <v>0</v>
      </c>
      <c r="BC29" s="552"/>
      <c r="BD29" s="392"/>
      <c r="BE29" s="393"/>
      <c r="BF29" s="393"/>
      <c r="BG29" s="393"/>
      <c r="BH29" s="393"/>
      <c r="BI29" s="394"/>
    </row>
    <row r="30" spans="1:61" ht="12.75" customHeight="1" thickTop="1" thickBot="1">
      <c r="A30" s="564"/>
      <c r="B30" s="565"/>
      <c r="C30" s="565"/>
      <c r="D30" s="565"/>
      <c r="E30" s="39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395"/>
      <c r="AW30" s="395"/>
      <c r="AX30" s="395"/>
      <c r="AY30" s="395"/>
      <c r="AZ30" s="395"/>
      <c r="BA30" s="395"/>
      <c r="BB30" s="565"/>
      <c r="BC30" s="565"/>
      <c r="BD30" s="393"/>
      <c r="BE30" s="393"/>
      <c r="BF30" s="393"/>
      <c r="BG30" s="393"/>
      <c r="BH30" s="393"/>
      <c r="BI30" s="394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352">
        <f>IF(MAX($F$12:$AU$14)&gt;5,0,SUMPRODUCT(F31:AU31,$F$83:$AU$83)+'4'!AV31)</f>
        <v>0</v>
      </c>
      <c r="AW31" s="353"/>
      <c r="AX31" s="351">
        <f>IF(MAX($F$12:$AU$14)&gt;5,0,SUMPRODUCT(F31:AU31,$F$84:$AU$84)+'4'!AX31)</f>
        <v>0</v>
      </c>
      <c r="AY31" s="351"/>
      <c r="AZ31" s="566">
        <f>IF(MAX($F$12:$AU$14)&gt;5,0,SUMPRODUCT(F31:AU31,$F$85:$AU$85)+'4'!AZ31)</f>
        <v>0</v>
      </c>
      <c r="BA31" s="445"/>
      <c r="BB31" s="352">
        <f>SUM(AV31:BA31)</f>
        <v>0</v>
      </c>
      <c r="BC31" s="353"/>
      <c r="BD31" s="392"/>
      <c r="BE31" s="393"/>
      <c r="BF31" s="393"/>
      <c r="BG31" s="393"/>
      <c r="BH31" s="393"/>
      <c r="BI31" s="394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322">
        <f>IF(MAX($F$12:$AU$14)&gt;5,0,SUMPRODUCT(F32:AU32,$F$83:$AU$83)+'4'!AV32)</f>
        <v>0</v>
      </c>
      <c r="AW32" s="321"/>
      <c r="AX32" s="319">
        <f>IF(MAX($F$12:$AU$14)&gt;5,0,SUMPRODUCT(F32:AU32,$F$84:$AU$84)+'4'!AX32)</f>
        <v>0</v>
      </c>
      <c r="AY32" s="319"/>
      <c r="AZ32" s="320">
        <f>IF(MAX($F$12:$AU$14)&gt;5,0,SUMPRODUCT(F32:AU32,$F$85:$AU$85)+'4'!AZ32)</f>
        <v>0</v>
      </c>
      <c r="BA32" s="443"/>
      <c r="BB32" s="322">
        <f t="shared" ref="BB32:BB78" si="3">SUM(AV32:BA32)</f>
        <v>0</v>
      </c>
      <c r="BC32" s="321"/>
      <c r="BD32" s="392"/>
      <c r="BE32" s="393"/>
      <c r="BF32" s="393"/>
      <c r="BG32" s="393"/>
      <c r="BH32" s="393"/>
      <c r="BI32" s="394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322">
        <f>IF(MAX($F$12:$AU$14)&gt;5,0,SUMPRODUCT(F33:AU33,$F$83:$AU$83)+'4'!AV33)</f>
        <v>0</v>
      </c>
      <c r="AW33" s="321"/>
      <c r="AX33" s="319">
        <f>IF(MAX($F$12:$AU$14)&gt;5,0,SUMPRODUCT(F33:AU33,$F$84:$AU$84)+'4'!AX33)</f>
        <v>0</v>
      </c>
      <c r="AY33" s="319"/>
      <c r="AZ33" s="320">
        <f>IF(MAX($F$12:$AU$14)&gt;5,0,SUMPRODUCT(F33:AU33,$F$85:$AU$85)+'4'!AZ33)</f>
        <v>0</v>
      </c>
      <c r="BA33" s="443"/>
      <c r="BB33" s="322">
        <f t="shared" si="3"/>
        <v>0</v>
      </c>
      <c r="BC33" s="321"/>
      <c r="BD33" s="392"/>
      <c r="BE33" s="393"/>
      <c r="BF33" s="393"/>
      <c r="BG33" s="393"/>
      <c r="BH33" s="393"/>
      <c r="BI33" s="394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322">
        <f>IF(MAX($F$12:$AU$14)&gt;5,0,SUMPRODUCT(F34:AU34,$F$83:$AU$83)+'4'!AV34)</f>
        <v>0</v>
      </c>
      <c r="AW34" s="321"/>
      <c r="AX34" s="319">
        <f>IF(MAX($F$12:$AU$14)&gt;5,0,SUMPRODUCT(F34:AU34,$F$84:$AU$84)+'4'!AX34)</f>
        <v>0</v>
      </c>
      <c r="AY34" s="319"/>
      <c r="AZ34" s="320">
        <f>IF(MAX($F$12:$AU$14)&gt;5,0,SUMPRODUCT(F34:AU34,$F$85:$AU$85)+'4'!AZ34)</f>
        <v>0</v>
      </c>
      <c r="BA34" s="443"/>
      <c r="BB34" s="322">
        <f t="shared" si="3"/>
        <v>0</v>
      </c>
      <c r="BC34" s="321"/>
      <c r="BD34" s="392"/>
      <c r="BE34" s="393"/>
      <c r="BF34" s="393"/>
      <c r="BG34" s="393"/>
      <c r="BH34" s="393"/>
      <c r="BI34" s="394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322">
        <f>IF(MAX($F$12:$AU$14)&gt;5,0,SUMPRODUCT(F35:AU35,$F$83:$AU$83)+'4'!AV35)</f>
        <v>0</v>
      </c>
      <c r="AW35" s="321"/>
      <c r="AX35" s="319">
        <f>IF(MAX($F$12:$AU$14)&gt;5,0,SUMPRODUCT(F35:AU35,$F$84:$AU$84)+'4'!AX35)</f>
        <v>0</v>
      </c>
      <c r="AY35" s="319"/>
      <c r="AZ35" s="320">
        <f>IF(MAX($F$12:$AU$14)&gt;5,0,SUMPRODUCT(F35:AU35,$F$85:$AU$85)+'4'!AZ35)</f>
        <v>0</v>
      </c>
      <c r="BA35" s="443"/>
      <c r="BB35" s="322">
        <f t="shared" si="3"/>
        <v>0</v>
      </c>
      <c r="BC35" s="321"/>
      <c r="BD35" s="392"/>
      <c r="BE35" s="393"/>
      <c r="BF35" s="393"/>
      <c r="BG35" s="393"/>
      <c r="BH35" s="393"/>
      <c r="BI35" s="394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322">
        <f>IF(MAX($F$12:$AU$14)&gt;5,0,SUMPRODUCT(F36:AU36,$F$83:$AU$83)+'4'!AV36)</f>
        <v>0</v>
      </c>
      <c r="AW36" s="321"/>
      <c r="AX36" s="319">
        <f>IF(MAX($F$12:$AU$14)&gt;5,0,SUMPRODUCT(F36:AU36,$F$84:$AU$84)+'4'!AX36)</f>
        <v>0</v>
      </c>
      <c r="AY36" s="319"/>
      <c r="AZ36" s="320">
        <f>IF(MAX($F$12:$AU$14)&gt;5,0,SUMPRODUCT(F36:AU36,$F$85:$AU$85)+'4'!AZ36)</f>
        <v>0</v>
      </c>
      <c r="BA36" s="443"/>
      <c r="BB36" s="322">
        <f t="shared" si="3"/>
        <v>0</v>
      </c>
      <c r="BC36" s="321"/>
      <c r="BD36" s="392"/>
      <c r="BE36" s="393"/>
      <c r="BF36" s="393"/>
      <c r="BG36" s="393"/>
      <c r="BH36" s="393"/>
      <c r="BI36" s="394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322">
        <f>IF(MAX($F$12:$AU$14)&gt;5,0,SUMPRODUCT(F37:AU37,$F$83:$AU$83)+'4'!AV37)</f>
        <v>0</v>
      </c>
      <c r="AW37" s="321"/>
      <c r="AX37" s="319">
        <f>IF(MAX($F$12:$AU$14)&gt;5,0,SUMPRODUCT(F37:AU37,$F$84:$AU$84)+'4'!AX37)</f>
        <v>0</v>
      </c>
      <c r="AY37" s="319"/>
      <c r="AZ37" s="320">
        <f>IF(MAX($F$12:$AU$14)&gt;5,0,SUMPRODUCT(F37:AU37,$F$85:$AU$85)+'4'!AZ37)</f>
        <v>0</v>
      </c>
      <c r="BA37" s="443"/>
      <c r="BB37" s="322">
        <f t="shared" si="3"/>
        <v>0</v>
      </c>
      <c r="BC37" s="321"/>
      <c r="BD37" s="392"/>
      <c r="BE37" s="393"/>
      <c r="BF37" s="393"/>
      <c r="BG37" s="393"/>
      <c r="BH37" s="393"/>
      <c r="BI37" s="394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322">
        <f>IF(MAX($F$12:$AU$14)&gt;5,0,SUMPRODUCT(F38:AU38,$F$83:$AU$83)+'4'!AV38)</f>
        <v>0</v>
      </c>
      <c r="AW38" s="321"/>
      <c r="AX38" s="319">
        <f>IF(MAX($F$12:$AU$14)&gt;5,0,SUMPRODUCT(F38:AU38,$F$84:$AU$84)+'4'!AX38)</f>
        <v>0</v>
      </c>
      <c r="AY38" s="319"/>
      <c r="AZ38" s="320">
        <f>IF(MAX($F$12:$AU$14)&gt;5,0,SUMPRODUCT(F38:AU38,$F$85:$AU$85)+'4'!AZ38)</f>
        <v>0</v>
      </c>
      <c r="BA38" s="443"/>
      <c r="BB38" s="322">
        <f t="shared" si="3"/>
        <v>0</v>
      </c>
      <c r="BC38" s="321"/>
      <c r="BD38" s="392"/>
      <c r="BE38" s="393"/>
      <c r="BF38" s="393"/>
      <c r="BG38" s="393"/>
      <c r="BH38" s="393"/>
      <c r="BI38" s="394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322">
        <f>IF(MAX($F$12:$AU$14)&gt;5,0,SUMPRODUCT(F39:AU39,$F$83:$AU$83)+'4'!AV39)</f>
        <v>0</v>
      </c>
      <c r="AW39" s="321"/>
      <c r="AX39" s="319">
        <f>IF(MAX($F$12:$AU$14)&gt;5,0,SUMPRODUCT(F39:AU39,$F$84:$AU$84)+'4'!AX39)</f>
        <v>0</v>
      </c>
      <c r="AY39" s="319"/>
      <c r="AZ39" s="320">
        <f>IF(MAX($F$12:$AU$14)&gt;5,0,SUMPRODUCT(F39:AU39,$F$85:$AU$85)+'4'!AZ39)</f>
        <v>0</v>
      </c>
      <c r="BA39" s="443"/>
      <c r="BB39" s="322">
        <f t="shared" si="3"/>
        <v>0</v>
      </c>
      <c r="BC39" s="321"/>
      <c r="BD39" s="392"/>
      <c r="BE39" s="393"/>
      <c r="BF39" s="393"/>
      <c r="BG39" s="393"/>
      <c r="BH39" s="393"/>
      <c r="BI39" s="394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322">
        <f>IF(MAX($F$12:$AU$14)&gt;5,0,SUMPRODUCT(F40:AU40,$F$83:$AU$83)+'4'!AV40)</f>
        <v>0</v>
      </c>
      <c r="AW40" s="321"/>
      <c r="AX40" s="319">
        <f>IF(MAX($F$12:$AU$14)&gt;5,0,SUMPRODUCT(F40:AU40,$F$84:$AU$84)+'4'!AX40)</f>
        <v>0</v>
      </c>
      <c r="AY40" s="319"/>
      <c r="AZ40" s="320">
        <f>IF(MAX($F$12:$AU$14)&gt;5,0,SUMPRODUCT(F40:AU40,$F$85:$AU$85)+'4'!AZ40)</f>
        <v>0</v>
      </c>
      <c r="BA40" s="443"/>
      <c r="BB40" s="322">
        <f t="shared" si="3"/>
        <v>0</v>
      </c>
      <c r="BC40" s="321"/>
      <c r="BD40" s="392"/>
      <c r="BE40" s="393"/>
      <c r="BF40" s="393"/>
      <c r="BG40" s="393"/>
      <c r="BH40" s="393"/>
      <c r="BI40" s="394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322">
        <f>IF(MAX($F$12:$AU$14)&gt;5,0,SUMPRODUCT(F41:AU41,$F$83:$AU$83)+'4'!AV41)</f>
        <v>0</v>
      </c>
      <c r="AW41" s="321"/>
      <c r="AX41" s="319">
        <f>IF(MAX($F$12:$AU$14)&gt;5,0,SUMPRODUCT(F41:AU41,$F$84:$AU$84)+'4'!AX41)</f>
        <v>0</v>
      </c>
      <c r="AY41" s="319"/>
      <c r="AZ41" s="320">
        <f>IF(MAX($F$12:$AU$14)&gt;5,0,SUMPRODUCT(F41:AU41,$F$85:$AU$85)+'4'!AZ41)</f>
        <v>0</v>
      </c>
      <c r="BA41" s="443"/>
      <c r="BB41" s="322">
        <f t="shared" si="3"/>
        <v>0</v>
      </c>
      <c r="BC41" s="321"/>
      <c r="BD41" s="392"/>
      <c r="BE41" s="393"/>
      <c r="BF41" s="393"/>
      <c r="BG41" s="393"/>
      <c r="BH41" s="393"/>
      <c r="BI41" s="394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322">
        <f>IF(MAX($F$12:$AU$14)&gt;5,0,SUMPRODUCT(F42:AU42,$F$83:$AU$83)+'4'!AV42)</f>
        <v>0</v>
      </c>
      <c r="AW42" s="321"/>
      <c r="AX42" s="319">
        <f>IF(MAX($F$12:$AU$14)&gt;5,0,SUMPRODUCT(F42:AU42,$F$84:$AU$84)+'4'!AX42)</f>
        <v>0</v>
      </c>
      <c r="AY42" s="319"/>
      <c r="AZ42" s="320">
        <f>IF(MAX($F$12:$AU$14)&gt;5,0,SUMPRODUCT(F42:AU42,$F$85:$AU$85)+'4'!AZ42)</f>
        <v>0</v>
      </c>
      <c r="BA42" s="443"/>
      <c r="BB42" s="322">
        <f t="shared" si="3"/>
        <v>0</v>
      </c>
      <c r="BC42" s="321"/>
      <c r="BD42" s="392"/>
      <c r="BE42" s="393"/>
      <c r="BF42" s="393"/>
      <c r="BG42" s="393"/>
      <c r="BH42" s="393"/>
      <c r="BI42" s="394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322">
        <f>IF(MAX($F$12:$AU$14)&gt;5,0,SUMPRODUCT(F43:AU43,$F$83:$AU$83)+'4'!AV43)</f>
        <v>0</v>
      </c>
      <c r="AW43" s="321"/>
      <c r="AX43" s="319">
        <f>IF(MAX($F$12:$AU$14)&gt;5,0,SUMPRODUCT(F43:AU43,$F$84:$AU$84)+'4'!AX43)</f>
        <v>0</v>
      </c>
      <c r="AY43" s="319"/>
      <c r="AZ43" s="320">
        <f>IF(MAX($F$12:$AU$14)&gt;5,0,SUMPRODUCT(F43:AU43,$F$85:$AU$85)+'4'!AZ43)</f>
        <v>0</v>
      </c>
      <c r="BA43" s="443"/>
      <c r="BB43" s="322">
        <f t="shared" si="3"/>
        <v>0</v>
      </c>
      <c r="BC43" s="321"/>
      <c r="BD43" s="392"/>
      <c r="BE43" s="393"/>
      <c r="BF43" s="393"/>
      <c r="BG43" s="393"/>
      <c r="BH43" s="393"/>
      <c r="BI43" s="394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322">
        <f>IF(MAX($F$12:$AU$14)&gt;5,0,SUMPRODUCT(F44:AU44,$F$83:$AU$83)+'4'!AV44)</f>
        <v>0</v>
      </c>
      <c r="AW44" s="321"/>
      <c r="AX44" s="319">
        <f>IF(MAX($F$12:$AU$14)&gt;5,0,SUMPRODUCT(F44:AU44,$F$84:$AU$84)+'4'!AX44)</f>
        <v>0</v>
      </c>
      <c r="AY44" s="319"/>
      <c r="AZ44" s="320">
        <f>IF(MAX($F$12:$AU$14)&gt;5,0,SUMPRODUCT(F44:AU44,$F$85:$AU$85)+'4'!AZ44)</f>
        <v>0</v>
      </c>
      <c r="BA44" s="443"/>
      <c r="BB44" s="322">
        <f t="shared" si="3"/>
        <v>0</v>
      </c>
      <c r="BC44" s="321"/>
      <c r="BD44" s="392"/>
      <c r="BE44" s="393"/>
      <c r="BF44" s="393"/>
      <c r="BG44" s="393"/>
      <c r="BH44" s="393"/>
      <c r="BI44" s="394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322">
        <f>IF(MAX($F$12:$AU$14)&gt;5,0,SUMPRODUCT(F45:AU45,$F$83:$AU$83)+'4'!AV45)</f>
        <v>0</v>
      </c>
      <c r="AW45" s="321"/>
      <c r="AX45" s="319">
        <f>IF(MAX($F$12:$AU$14)&gt;5,0,SUMPRODUCT(F45:AU45,$F$84:$AU$84)+'4'!AX45)</f>
        <v>0</v>
      </c>
      <c r="AY45" s="319"/>
      <c r="AZ45" s="320">
        <f>IF(MAX($F$12:$AU$14)&gt;5,0,SUMPRODUCT(F45:AU45,$F$85:$AU$85)+'4'!AZ45)</f>
        <v>0</v>
      </c>
      <c r="BA45" s="443"/>
      <c r="BB45" s="322">
        <f t="shared" si="3"/>
        <v>0</v>
      </c>
      <c r="BC45" s="321"/>
      <c r="BD45" s="392"/>
      <c r="BE45" s="393"/>
      <c r="BF45" s="393"/>
      <c r="BG45" s="393"/>
      <c r="BH45" s="393"/>
      <c r="BI45" s="394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322">
        <f>IF(MAX($F$12:$AU$14)&gt;5,0,SUMPRODUCT(F46:AU46,$F$83:$AU$83)+'4'!AV46)</f>
        <v>0</v>
      </c>
      <c r="AW46" s="321"/>
      <c r="AX46" s="319">
        <f>IF(MAX($F$12:$AU$14)&gt;5,0,SUMPRODUCT(F46:AU46,$F$84:$AU$84)+'4'!AX46)</f>
        <v>0</v>
      </c>
      <c r="AY46" s="319"/>
      <c r="AZ46" s="320">
        <f>IF(MAX($F$12:$AU$14)&gt;5,0,SUMPRODUCT(F46:AU46,$F$85:$AU$85)+'4'!AZ46)</f>
        <v>0</v>
      </c>
      <c r="BA46" s="443"/>
      <c r="BB46" s="322">
        <f t="shared" si="3"/>
        <v>0</v>
      </c>
      <c r="BC46" s="321"/>
      <c r="BD46" s="392"/>
      <c r="BE46" s="393"/>
      <c r="BF46" s="393"/>
      <c r="BG46" s="393"/>
      <c r="BH46" s="393"/>
      <c r="BI46" s="394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322">
        <f>IF(MAX($F$12:$AU$14)&gt;5,0,SUMPRODUCT(F47:AU47,$F$83:$AU$83)+'4'!AV47)</f>
        <v>0</v>
      </c>
      <c r="AW47" s="321"/>
      <c r="AX47" s="319">
        <f>IF(MAX($F$12:$AU$14)&gt;5,0,SUMPRODUCT(F47:AU47,$F$84:$AU$84)+'4'!AX47)</f>
        <v>0</v>
      </c>
      <c r="AY47" s="319"/>
      <c r="AZ47" s="320">
        <f>IF(MAX($F$12:$AU$14)&gt;5,0,SUMPRODUCT(F47:AU47,$F$85:$AU$85)+'4'!AZ47)</f>
        <v>0</v>
      </c>
      <c r="BA47" s="443"/>
      <c r="BB47" s="322">
        <f t="shared" ref="BB47:BB70" si="4">SUM(AV47:BA47)</f>
        <v>0</v>
      </c>
      <c r="BC47" s="321"/>
      <c r="BD47" s="392"/>
      <c r="BE47" s="393"/>
      <c r="BF47" s="393"/>
      <c r="BG47" s="393"/>
      <c r="BH47" s="393"/>
      <c r="BI47" s="394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322">
        <f>IF(MAX($F$12:$AU$14)&gt;5,0,SUMPRODUCT(F48:AU48,$F$83:$AU$83)+'4'!AV48)</f>
        <v>0</v>
      </c>
      <c r="AW48" s="321"/>
      <c r="AX48" s="319">
        <f>IF(MAX($F$12:$AU$14)&gt;5,0,SUMPRODUCT(F48:AU48,$F$84:$AU$84)+'4'!AX48)</f>
        <v>0</v>
      </c>
      <c r="AY48" s="319"/>
      <c r="AZ48" s="320">
        <f>IF(MAX($F$12:$AU$14)&gt;5,0,SUMPRODUCT(F48:AU48,$F$85:$AU$85)+'4'!AZ48)</f>
        <v>0</v>
      </c>
      <c r="BA48" s="443"/>
      <c r="BB48" s="322">
        <f t="shared" si="4"/>
        <v>0</v>
      </c>
      <c r="BC48" s="321"/>
      <c r="BD48" s="392"/>
      <c r="BE48" s="393"/>
      <c r="BF48" s="393"/>
      <c r="BG48" s="393"/>
      <c r="BH48" s="393"/>
      <c r="BI48" s="394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322">
        <f>IF(MAX($F$12:$AU$14)&gt;5,0,SUMPRODUCT(F49:AU49,$F$83:$AU$83)+'4'!AV49)</f>
        <v>0</v>
      </c>
      <c r="AW49" s="321"/>
      <c r="AX49" s="319">
        <f>IF(MAX($F$12:$AU$14)&gt;5,0,SUMPRODUCT(F49:AU49,$F$84:$AU$84)+'4'!AX49)</f>
        <v>0</v>
      </c>
      <c r="AY49" s="319"/>
      <c r="AZ49" s="320">
        <f>IF(MAX($F$12:$AU$14)&gt;5,0,SUMPRODUCT(F49:AU49,$F$85:$AU$85)+'4'!AZ49)</f>
        <v>0</v>
      </c>
      <c r="BA49" s="443"/>
      <c r="BB49" s="322">
        <f t="shared" si="4"/>
        <v>0</v>
      </c>
      <c r="BC49" s="321"/>
      <c r="BD49" s="392"/>
      <c r="BE49" s="393"/>
      <c r="BF49" s="393"/>
      <c r="BG49" s="393"/>
      <c r="BH49" s="393"/>
      <c r="BI49" s="394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322">
        <f>IF(MAX($F$12:$AU$14)&gt;5,0,SUMPRODUCT(F50:AU50,$F$83:$AU$83)+'4'!AV50)</f>
        <v>0</v>
      </c>
      <c r="AW50" s="321"/>
      <c r="AX50" s="319">
        <f>IF(MAX($F$12:$AU$14)&gt;5,0,SUMPRODUCT(F50:AU50,$F$84:$AU$84)+'4'!AX50)</f>
        <v>0</v>
      </c>
      <c r="AY50" s="319"/>
      <c r="AZ50" s="320">
        <f>IF(MAX($F$12:$AU$14)&gt;5,0,SUMPRODUCT(F50:AU50,$F$85:$AU$85)+'4'!AZ50)</f>
        <v>0</v>
      </c>
      <c r="BA50" s="443"/>
      <c r="BB50" s="322">
        <f t="shared" si="4"/>
        <v>0</v>
      </c>
      <c r="BC50" s="321"/>
      <c r="BD50" s="392"/>
      <c r="BE50" s="393"/>
      <c r="BF50" s="393"/>
      <c r="BG50" s="393"/>
      <c r="BH50" s="393"/>
      <c r="BI50" s="394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322">
        <f>IF(MAX($F$12:$AU$14)&gt;5,0,SUMPRODUCT(F51:AU51,$F$83:$AU$83)+'4'!AV51)</f>
        <v>0</v>
      </c>
      <c r="AW51" s="321"/>
      <c r="AX51" s="319">
        <f>IF(MAX($F$12:$AU$14)&gt;5,0,SUMPRODUCT(F51:AU51,$F$84:$AU$84)+'4'!AX51)</f>
        <v>0</v>
      </c>
      <c r="AY51" s="319"/>
      <c r="AZ51" s="320">
        <f>IF(MAX($F$12:$AU$14)&gt;5,0,SUMPRODUCT(F51:AU51,$F$85:$AU$85)+'4'!AZ51)</f>
        <v>0</v>
      </c>
      <c r="BA51" s="443"/>
      <c r="BB51" s="322">
        <f t="shared" si="4"/>
        <v>0</v>
      </c>
      <c r="BC51" s="321"/>
      <c r="BD51" s="392"/>
      <c r="BE51" s="393"/>
      <c r="BF51" s="393"/>
      <c r="BG51" s="393"/>
      <c r="BH51" s="393"/>
      <c r="BI51" s="394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322">
        <f>IF(MAX($F$12:$AU$14)&gt;5,0,SUMPRODUCT(F52:AU52,$F$83:$AU$83)+'4'!AV52)</f>
        <v>0</v>
      </c>
      <c r="AW52" s="321"/>
      <c r="AX52" s="319">
        <f>IF(MAX($F$12:$AU$14)&gt;5,0,SUMPRODUCT(F52:AU52,$F$84:$AU$84)+'4'!AX52)</f>
        <v>0</v>
      </c>
      <c r="AY52" s="319"/>
      <c r="AZ52" s="320">
        <f>IF(MAX($F$12:$AU$14)&gt;5,0,SUMPRODUCT(F52:AU52,$F$85:$AU$85)+'4'!AZ52)</f>
        <v>0</v>
      </c>
      <c r="BA52" s="443"/>
      <c r="BB52" s="322">
        <f t="shared" si="4"/>
        <v>0</v>
      </c>
      <c r="BC52" s="321"/>
      <c r="BD52" s="392"/>
      <c r="BE52" s="393"/>
      <c r="BF52" s="393"/>
      <c r="BG52" s="393"/>
      <c r="BH52" s="393"/>
      <c r="BI52" s="394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322">
        <f>IF(MAX($F$12:$AU$14)&gt;5,0,SUMPRODUCT(F53:AU53,$F$83:$AU$83)+'4'!AV53)</f>
        <v>0</v>
      </c>
      <c r="AW53" s="321"/>
      <c r="AX53" s="319">
        <f>IF(MAX($F$12:$AU$14)&gt;5,0,SUMPRODUCT(F53:AU53,$F$84:$AU$84)+'4'!AX53)</f>
        <v>0</v>
      </c>
      <c r="AY53" s="319"/>
      <c r="AZ53" s="320">
        <f>IF(MAX($F$12:$AU$14)&gt;5,0,SUMPRODUCT(F53:AU53,$F$85:$AU$85)+'4'!AZ53)</f>
        <v>0</v>
      </c>
      <c r="BA53" s="443"/>
      <c r="BB53" s="322">
        <f t="shared" si="4"/>
        <v>0</v>
      </c>
      <c r="BC53" s="321"/>
      <c r="BD53" s="392"/>
      <c r="BE53" s="393"/>
      <c r="BF53" s="393"/>
      <c r="BG53" s="393"/>
      <c r="BH53" s="393"/>
      <c r="BI53" s="394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322">
        <f>IF(MAX($F$12:$AU$14)&gt;5,0,SUMPRODUCT(F54:AU54,$F$83:$AU$83)+'4'!AV54)</f>
        <v>0</v>
      </c>
      <c r="AW54" s="321"/>
      <c r="AX54" s="319">
        <f>IF(MAX($F$12:$AU$14)&gt;5,0,SUMPRODUCT(F54:AU54,$F$84:$AU$84)+'4'!AX54)</f>
        <v>0</v>
      </c>
      <c r="AY54" s="319"/>
      <c r="AZ54" s="320">
        <f>IF(MAX($F$12:$AU$14)&gt;5,0,SUMPRODUCT(F54:AU54,$F$85:$AU$85)+'4'!AZ54)</f>
        <v>0</v>
      </c>
      <c r="BA54" s="443"/>
      <c r="BB54" s="322">
        <f t="shared" si="4"/>
        <v>0</v>
      </c>
      <c r="BC54" s="321"/>
      <c r="BD54" s="392"/>
      <c r="BE54" s="393"/>
      <c r="BF54" s="393"/>
      <c r="BG54" s="393"/>
      <c r="BH54" s="393"/>
      <c r="BI54" s="394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322">
        <f>IF(MAX($F$12:$AU$14)&gt;5,0,SUMPRODUCT(F55:AU55,$F$83:$AU$83)+'4'!AV55)</f>
        <v>0</v>
      </c>
      <c r="AW55" s="321"/>
      <c r="AX55" s="319">
        <f>IF(MAX($F$12:$AU$14)&gt;5,0,SUMPRODUCT(F55:AU55,$F$84:$AU$84)+'4'!AX55)</f>
        <v>0</v>
      </c>
      <c r="AY55" s="319"/>
      <c r="AZ55" s="320">
        <f>IF(MAX($F$12:$AU$14)&gt;5,0,SUMPRODUCT(F55:AU55,$F$85:$AU$85)+'4'!AZ55)</f>
        <v>0</v>
      </c>
      <c r="BA55" s="443"/>
      <c r="BB55" s="322">
        <f t="shared" si="4"/>
        <v>0</v>
      </c>
      <c r="BC55" s="321"/>
      <c r="BD55" s="392"/>
      <c r="BE55" s="393"/>
      <c r="BF55" s="393"/>
      <c r="BG55" s="393"/>
      <c r="BH55" s="393"/>
      <c r="BI55" s="394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322">
        <f>IF(MAX($F$12:$AU$14)&gt;5,0,SUMPRODUCT(F56:AU56,$F$83:$AU$83)+'4'!AV56)</f>
        <v>0</v>
      </c>
      <c r="AW56" s="321"/>
      <c r="AX56" s="319">
        <f>IF(MAX($F$12:$AU$14)&gt;5,0,SUMPRODUCT(F56:AU56,$F$84:$AU$84)+'4'!AX56)</f>
        <v>0</v>
      </c>
      <c r="AY56" s="319"/>
      <c r="AZ56" s="320">
        <f>IF(MAX($F$12:$AU$14)&gt;5,0,SUMPRODUCT(F56:AU56,$F$85:$AU$85)+'4'!AZ56)</f>
        <v>0</v>
      </c>
      <c r="BA56" s="443"/>
      <c r="BB56" s="322">
        <f t="shared" si="4"/>
        <v>0</v>
      </c>
      <c r="BC56" s="321"/>
      <c r="BD56" s="392"/>
      <c r="BE56" s="393"/>
      <c r="BF56" s="393"/>
      <c r="BG56" s="393"/>
      <c r="BH56" s="393"/>
      <c r="BI56" s="394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322">
        <f>IF(MAX($F$12:$AU$14)&gt;5,0,SUMPRODUCT(F57:AU57,$F$83:$AU$83)+'4'!AV57)</f>
        <v>0</v>
      </c>
      <c r="AW57" s="321"/>
      <c r="AX57" s="319">
        <f>IF(MAX($F$12:$AU$14)&gt;5,0,SUMPRODUCT(F57:AU57,$F$84:$AU$84)+'4'!AX57)</f>
        <v>0</v>
      </c>
      <c r="AY57" s="319"/>
      <c r="AZ57" s="320">
        <f>IF(MAX($F$12:$AU$14)&gt;5,0,SUMPRODUCT(F57:AU57,$F$85:$AU$85)+'4'!AZ57)</f>
        <v>0</v>
      </c>
      <c r="BA57" s="443"/>
      <c r="BB57" s="322">
        <f t="shared" si="4"/>
        <v>0</v>
      </c>
      <c r="BC57" s="321"/>
      <c r="BD57" s="392"/>
      <c r="BE57" s="393"/>
      <c r="BF57" s="393"/>
      <c r="BG57" s="393"/>
      <c r="BH57" s="393"/>
      <c r="BI57" s="394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322">
        <f>IF(MAX($F$12:$AU$14)&gt;5,0,SUMPRODUCT(F58:AU58,$F$83:$AU$83)+'4'!AV58)</f>
        <v>0</v>
      </c>
      <c r="AW58" s="321"/>
      <c r="AX58" s="319">
        <f>IF(MAX($F$12:$AU$14)&gt;5,0,SUMPRODUCT(F58:AU58,$F$84:$AU$84)+'4'!AX58)</f>
        <v>0</v>
      </c>
      <c r="AY58" s="319"/>
      <c r="AZ58" s="320">
        <f>IF(MAX($F$12:$AU$14)&gt;5,0,SUMPRODUCT(F58:AU58,$F$85:$AU$85)+'4'!AZ58)</f>
        <v>0</v>
      </c>
      <c r="BA58" s="443"/>
      <c r="BB58" s="322">
        <f t="shared" si="4"/>
        <v>0</v>
      </c>
      <c r="BC58" s="321"/>
      <c r="BD58" s="392"/>
      <c r="BE58" s="393"/>
      <c r="BF58" s="393"/>
      <c r="BG58" s="393"/>
      <c r="BH58" s="393"/>
      <c r="BI58" s="394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322">
        <f>IF(MAX($F$12:$AU$14)&gt;5,0,SUMPRODUCT(F59:AU59,$F$83:$AU$83)+'4'!AV59)</f>
        <v>0</v>
      </c>
      <c r="AW59" s="321"/>
      <c r="AX59" s="319">
        <f>IF(MAX($F$12:$AU$14)&gt;5,0,SUMPRODUCT(F59:AU59,$F$84:$AU$84)+'4'!AX59)</f>
        <v>0</v>
      </c>
      <c r="AY59" s="319"/>
      <c r="AZ59" s="320">
        <f>IF(MAX($F$12:$AU$14)&gt;5,0,SUMPRODUCT(F59:AU59,$F$85:$AU$85)+'4'!AZ59)</f>
        <v>0</v>
      </c>
      <c r="BA59" s="443"/>
      <c r="BB59" s="322">
        <f t="shared" si="4"/>
        <v>0</v>
      </c>
      <c r="BC59" s="321"/>
      <c r="BD59" s="392"/>
      <c r="BE59" s="393"/>
      <c r="BF59" s="393"/>
      <c r="BG59" s="393"/>
      <c r="BH59" s="393"/>
      <c r="BI59" s="394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322">
        <f>IF(MAX($F$12:$AU$14)&gt;5,0,SUMPRODUCT(F60:AU60,$F$83:$AU$83)+'4'!AV60)</f>
        <v>0</v>
      </c>
      <c r="AW60" s="321"/>
      <c r="AX60" s="319">
        <f>IF(MAX($F$12:$AU$14)&gt;5,0,SUMPRODUCT(F60:AU60,$F$84:$AU$84)+'4'!AX60)</f>
        <v>0</v>
      </c>
      <c r="AY60" s="319"/>
      <c r="AZ60" s="320">
        <f>IF(MAX($F$12:$AU$14)&gt;5,0,SUMPRODUCT(F60:AU60,$F$85:$AU$85)+'4'!AZ60)</f>
        <v>0</v>
      </c>
      <c r="BA60" s="443"/>
      <c r="BB60" s="322">
        <f t="shared" si="4"/>
        <v>0</v>
      </c>
      <c r="BC60" s="321"/>
      <c r="BD60" s="392"/>
      <c r="BE60" s="393"/>
      <c r="BF60" s="393"/>
      <c r="BG60" s="393"/>
      <c r="BH60" s="393"/>
      <c r="BI60" s="394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322">
        <f>IF(MAX($F$12:$AU$14)&gt;5,0,SUMPRODUCT(F61:AU61,$F$83:$AU$83)+'4'!AV61)</f>
        <v>0</v>
      </c>
      <c r="AW61" s="321"/>
      <c r="AX61" s="319">
        <f>IF(MAX($F$12:$AU$14)&gt;5,0,SUMPRODUCT(F61:AU61,$F$84:$AU$84)+'4'!AX61)</f>
        <v>0</v>
      </c>
      <c r="AY61" s="319"/>
      <c r="AZ61" s="320">
        <f>IF(MAX($F$12:$AU$14)&gt;5,0,SUMPRODUCT(F61:AU61,$F$85:$AU$85)+'4'!AZ61)</f>
        <v>0</v>
      </c>
      <c r="BA61" s="443"/>
      <c r="BB61" s="322">
        <f t="shared" si="4"/>
        <v>0</v>
      </c>
      <c r="BC61" s="321"/>
      <c r="BD61" s="392"/>
      <c r="BE61" s="393"/>
      <c r="BF61" s="393"/>
      <c r="BG61" s="393"/>
      <c r="BH61" s="393"/>
      <c r="BI61" s="394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322">
        <f>IF(MAX($F$12:$AU$14)&gt;5,0,SUMPRODUCT(F62:AU62,$F$83:$AU$83)+'4'!AV62)</f>
        <v>0</v>
      </c>
      <c r="AW62" s="321"/>
      <c r="AX62" s="319">
        <f>IF(MAX($F$12:$AU$14)&gt;5,0,SUMPRODUCT(F62:AU62,$F$84:$AU$84)+'4'!AX62)</f>
        <v>0</v>
      </c>
      <c r="AY62" s="319"/>
      <c r="AZ62" s="320">
        <f>IF(MAX($F$12:$AU$14)&gt;5,0,SUMPRODUCT(F62:AU62,$F$85:$AU$85)+'4'!AZ62)</f>
        <v>0</v>
      </c>
      <c r="BA62" s="443"/>
      <c r="BB62" s="322">
        <f t="shared" si="4"/>
        <v>0</v>
      </c>
      <c r="BC62" s="321"/>
      <c r="BD62" s="392"/>
      <c r="BE62" s="393"/>
      <c r="BF62" s="393"/>
      <c r="BG62" s="393"/>
      <c r="BH62" s="393"/>
      <c r="BI62" s="394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322">
        <f>IF(MAX($F$12:$AU$14)&gt;5,0,SUMPRODUCT(F63:AU63,$F$83:$AU$83)+'4'!AV63)</f>
        <v>0</v>
      </c>
      <c r="AW63" s="321"/>
      <c r="AX63" s="319">
        <f>IF(MAX($F$12:$AU$14)&gt;5,0,SUMPRODUCT(F63:AU63,$F$84:$AU$84)+'4'!AX63)</f>
        <v>0</v>
      </c>
      <c r="AY63" s="319"/>
      <c r="AZ63" s="320">
        <f>IF(MAX($F$12:$AU$14)&gt;5,0,SUMPRODUCT(F63:AU63,$F$85:$AU$85)+'4'!AZ63)</f>
        <v>0</v>
      </c>
      <c r="BA63" s="443"/>
      <c r="BB63" s="322">
        <f t="shared" si="4"/>
        <v>0</v>
      </c>
      <c r="BC63" s="321"/>
      <c r="BD63" s="392"/>
      <c r="BE63" s="393"/>
      <c r="BF63" s="393"/>
      <c r="BG63" s="393"/>
      <c r="BH63" s="393"/>
      <c r="BI63" s="394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322">
        <f>IF(MAX($F$12:$AU$14)&gt;5,0,SUMPRODUCT(F64:AU64,$F$83:$AU$83)+'4'!AV64)</f>
        <v>0</v>
      </c>
      <c r="AW64" s="321"/>
      <c r="AX64" s="319">
        <f>IF(MAX($F$12:$AU$14)&gt;5,0,SUMPRODUCT(F64:AU64,$F$84:$AU$84)+'4'!AX64)</f>
        <v>0</v>
      </c>
      <c r="AY64" s="319"/>
      <c r="AZ64" s="320">
        <f>IF(MAX($F$12:$AU$14)&gt;5,0,SUMPRODUCT(F64:AU64,$F$85:$AU$85)+'4'!AZ64)</f>
        <v>0</v>
      </c>
      <c r="BA64" s="443"/>
      <c r="BB64" s="322">
        <f t="shared" si="4"/>
        <v>0</v>
      </c>
      <c r="BC64" s="321"/>
      <c r="BD64" s="392"/>
      <c r="BE64" s="393"/>
      <c r="BF64" s="393"/>
      <c r="BG64" s="393"/>
      <c r="BH64" s="393"/>
      <c r="BI64" s="394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322">
        <f>IF(MAX($F$12:$AU$14)&gt;5,0,SUMPRODUCT(F65:AU65,$F$83:$AU$83)+'4'!AV65)</f>
        <v>0</v>
      </c>
      <c r="AW65" s="321"/>
      <c r="AX65" s="319">
        <f>IF(MAX($F$12:$AU$14)&gt;5,0,SUMPRODUCT(F65:AU65,$F$84:$AU$84)+'4'!AX65)</f>
        <v>0</v>
      </c>
      <c r="AY65" s="319"/>
      <c r="AZ65" s="320">
        <f>IF(MAX($F$12:$AU$14)&gt;5,0,SUMPRODUCT(F65:AU65,$F$85:$AU$85)+'4'!AZ65)</f>
        <v>0</v>
      </c>
      <c r="BA65" s="443"/>
      <c r="BB65" s="322">
        <f t="shared" si="4"/>
        <v>0</v>
      </c>
      <c r="BC65" s="321"/>
      <c r="BD65" s="392"/>
      <c r="BE65" s="393"/>
      <c r="BF65" s="393"/>
      <c r="BG65" s="393"/>
      <c r="BH65" s="393"/>
      <c r="BI65" s="394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322">
        <f>IF(MAX($F$12:$AU$14)&gt;5,0,SUMPRODUCT(F66:AU66,$F$83:$AU$83)+'4'!AV66)</f>
        <v>0</v>
      </c>
      <c r="AW66" s="321"/>
      <c r="AX66" s="319">
        <f>IF(MAX($F$12:$AU$14)&gt;5,0,SUMPRODUCT(F66:AU66,$F$84:$AU$84)+'4'!AX66)</f>
        <v>0</v>
      </c>
      <c r="AY66" s="319"/>
      <c r="AZ66" s="320">
        <f>IF(MAX($F$12:$AU$14)&gt;5,0,SUMPRODUCT(F66:AU66,$F$85:$AU$85)+'4'!AZ66)</f>
        <v>0</v>
      </c>
      <c r="BA66" s="443"/>
      <c r="BB66" s="322">
        <f t="shared" si="4"/>
        <v>0</v>
      </c>
      <c r="BC66" s="321"/>
      <c r="BD66" s="392"/>
      <c r="BE66" s="393"/>
      <c r="BF66" s="393"/>
      <c r="BG66" s="393"/>
      <c r="BH66" s="393"/>
      <c r="BI66" s="394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322">
        <f>IF(MAX($F$12:$AU$14)&gt;5,0,SUMPRODUCT(F67:AU67,$F$83:$AU$83)+'4'!AV67)</f>
        <v>0</v>
      </c>
      <c r="AW67" s="321"/>
      <c r="AX67" s="319">
        <f>IF(MAX($F$12:$AU$14)&gt;5,0,SUMPRODUCT(F67:AU67,$F$84:$AU$84)+'4'!AX67)</f>
        <v>0</v>
      </c>
      <c r="AY67" s="319"/>
      <c r="AZ67" s="320">
        <f>IF(MAX($F$12:$AU$14)&gt;5,0,SUMPRODUCT(F67:AU67,$F$85:$AU$85)+'4'!AZ67)</f>
        <v>0</v>
      </c>
      <c r="BA67" s="443"/>
      <c r="BB67" s="322">
        <f t="shared" si="4"/>
        <v>0</v>
      </c>
      <c r="BC67" s="321"/>
      <c r="BD67" s="392"/>
      <c r="BE67" s="393"/>
      <c r="BF67" s="393"/>
      <c r="BG67" s="393"/>
      <c r="BH67" s="393"/>
      <c r="BI67" s="394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322">
        <f>IF(MAX($F$12:$AU$14)&gt;5,0,SUMPRODUCT(F68:AU68,$F$83:$AU$83)+'4'!AV68)</f>
        <v>0</v>
      </c>
      <c r="AW68" s="321"/>
      <c r="AX68" s="319">
        <f>IF(MAX($F$12:$AU$14)&gt;5,0,SUMPRODUCT(F68:AU68,$F$84:$AU$84)+'4'!AX68)</f>
        <v>0</v>
      </c>
      <c r="AY68" s="319"/>
      <c r="AZ68" s="320">
        <f>IF(MAX($F$12:$AU$14)&gt;5,0,SUMPRODUCT(F68:AU68,$F$85:$AU$85)+'4'!AZ68)</f>
        <v>0</v>
      </c>
      <c r="BA68" s="443"/>
      <c r="BB68" s="322">
        <f t="shared" si="4"/>
        <v>0</v>
      </c>
      <c r="BC68" s="321"/>
      <c r="BD68" s="392"/>
      <c r="BE68" s="393"/>
      <c r="BF68" s="393"/>
      <c r="BG68" s="393"/>
      <c r="BH68" s="393"/>
      <c r="BI68" s="394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322">
        <f>IF(MAX($F$12:$AU$14)&gt;5,0,SUMPRODUCT(F69:AU69,$F$83:$AU$83)+'4'!AV69)</f>
        <v>0</v>
      </c>
      <c r="AW69" s="321"/>
      <c r="AX69" s="319">
        <f>IF(MAX($F$12:$AU$14)&gt;5,0,SUMPRODUCT(F69:AU69,$F$84:$AU$84)+'4'!AX69)</f>
        <v>0</v>
      </c>
      <c r="AY69" s="319"/>
      <c r="AZ69" s="320">
        <f>IF(MAX($F$12:$AU$14)&gt;5,0,SUMPRODUCT(F69:AU69,$F$85:$AU$85)+'4'!AZ69)</f>
        <v>0</v>
      </c>
      <c r="BA69" s="443"/>
      <c r="BB69" s="322">
        <f t="shared" si="4"/>
        <v>0</v>
      </c>
      <c r="BC69" s="321"/>
      <c r="BD69" s="392"/>
      <c r="BE69" s="393"/>
      <c r="BF69" s="393"/>
      <c r="BG69" s="393"/>
      <c r="BH69" s="393"/>
      <c r="BI69" s="394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322">
        <f>IF(MAX($F$12:$AU$14)&gt;5,0,SUMPRODUCT(F70:AU70,$F$83:$AU$83)+'4'!AV70)</f>
        <v>0</v>
      </c>
      <c r="AW70" s="321"/>
      <c r="AX70" s="319">
        <f>IF(MAX($F$12:$AU$14)&gt;5,0,SUMPRODUCT(F70:AU70,$F$84:$AU$84)+'4'!AX70)</f>
        <v>0</v>
      </c>
      <c r="AY70" s="319"/>
      <c r="AZ70" s="320">
        <f>IF(MAX($F$12:$AU$14)&gt;5,0,SUMPRODUCT(F70:AU70,$F$85:$AU$85)+'4'!AZ70)</f>
        <v>0</v>
      </c>
      <c r="BA70" s="443"/>
      <c r="BB70" s="322">
        <f t="shared" si="4"/>
        <v>0</v>
      </c>
      <c r="BC70" s="321"/>
      <c r="BD70" s="392"/>
      <c r="BE70" s="393"/>
      <c r="BF70" s="393"/>
      <c r="BG70" s="393"/>
      <c r="BH70" s="393"/>
      <c r="BI70" s="394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322">
        <f>IF(MAX($F$12:$AU$14)&gt;5,0,SUMPRODUCT(F71:AU71,$F$83:$AU$83)+'4'!AV71)</f>
        <v>0</v>
      </c>
      <c r="AW71" s="321"/>
      <c r="AX71" s="319">
        <f>IF(MAX($F$12:$AU$14)&gt;5,0,SUMPRODUCT(F71:AU71,$F$84:$AU$84)+'4'!AX71)</f>
        <v>0</v>
      </c>
      <c r="AY71" s="319"/>
      <c r="AZ71" s="320">
        <f>IF(MAX($F$12:$AU$14)&gt;5,0,SUMPRODUCT(F71:AU71,$F$85:$AU$85)+'4'!AZ71)</f>
        <v>0</v>
      </c>
      <c r="BA71" s="443"/>
      <c r="BB71" s="322">
        <f t="shared" si="3"/>
        <v>0</v>
      </c>
      <c r="BC71" s="321"/>
      <c r="BD71" s="392"/>
      <c r="BE71" s="393"/>
      <c r="BF71" s="393"/>
      <c r="BG71" s="393"/>
      <c r="BH71" s="393"/>
      <c r="BI71" s="394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322">
        <f>IF(MAX($F$12:$AU$14)&gt;5,0,SUMPRODUCT(F72:AU72,$F$83:$AU$83)+'4'!AV72)</f>
        <v>0</v>
      </c>
      <c r="AW72" s="321"/>
      <c r="AX72" s="319">
        <f>IF(MAX($F$12:$AU$14)&gt;5,0,SUMPRODUCT(F72:AU72,$F$84:$AU$84)+'4'!AX72)</f>
        <v>0</v>
      </c>
      <c r="AY72" s="319"/>
      <c r="AZ72" s="320">
        <f>IF(MAX($F$12:$AU$14)&gt;5,0,SUMPRODUCT(F72:AU72,$F$85:$AU$85)+'4'!AZ72)</f>
        <v>0</v>
      </c>
      <c r="BA72" s="443"/>
      <c r="BB72" s="322">
        <f t="shared" si="3"/>
        <v>0</v>
      </c>
      <c r="BC72" s="321"/>
      <c r="BD72" s="392"/>
      <c r="BE72" s="393"/>
      <c r="BF72" s="393"/>
      <c r="BG72" s="393"/>
      <c r="BH72" s="393"/>
      <c r="BI72" s="394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322">
        <f>IF(MAX($F$12:$AU$14)&gt;5,0,SUMPRODUCT(F73:AU73,$F$83:$AU$83)+'4'!AV73)</f>
        <v>0</v>
      </c>
      <c r="AW73" s="321"/>
      <c r="AX73" s="319">
        <f>IF(MAX($F$12:$AU$14)&gt;5,0,SUMPRODUCT(F73:AU73,$F$84:$AU$84)+'4'!AX73)</f>
        <v>0</v>
      </c>
      <c r="AY73" s="319"/>
      <c r="AZ73" s="320">
        <f>IF(MAX($F$12:$AU$14)&gt;5,0,SUMPRODUCT(F73:AU73,$F$85:$AU$85)+'4'!AZ73)</f>
        <v>0</v>
      </c>
      <c r="BA73" s="443"/>
      <c r="BB73" s="322">
        <f t="shared" si="3"/>
        <v>0</v>
      </c>
      <c r="BC73" s="321"/>
      <c r="BD73" s="392"/>
      <c r="BE73" s="393"/>
      <c r="BF73" s="393"/>
      <c r="BG73" s="393"/>
      <c r="BH73" s="393"/>
      <c r="BI73" s="394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322">
        <f>IF(MAX($F$12:$AU$14)&gt;5,0,SUMPRODUCT(F74:AU74,$F$83:$AU$83)+'4'!AV74)</f>
        <v>0</v>
      </c>
      <c r="AW74" s="321"/>
      <c r="AX74" s="319">
        <f>IF(MAX($F$12:$AU$14)&gt;5,0,SUMPRODUCT(F74:AU74,$F$84:$AU$84)+'4'!AX74)</f>
        <v>0</v>
      </c>
      <c r="AY74" s="319"/>
      <c r="AZ74" s="320">
        <f>IF(MAX($F$12:$AU$14)&gt;5,0,SUMPRODUCT(F74:AU74,$F$85:$AU$85)+'4'!AZ74)</f>
        <v>0</v>
      </c>
      <c r="BA74" s="443"/>
      <c r="BB74" s="322">
        <f t="shared" si="3"/>
        <v>0</v>
      </c>
      <c r="BC74" s="321"/>
      <c r="BD74" s="392"/>
      <c r="BE74" s="393"/>
      <c r="BF74" s="393"/>
      <c r="BG74" s="393"/>
      <c r="BH74" s="393"/>
      <c r="BI74" s="394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322">
        <f>IF(MAX($F$12:$AU$14)&gt;5,0,SUMPRODUCT(F75:AU75,$F$83:$AU$83)+'4'!AV75)</f>
        <v>0</v>
      </c>
      <c r="AW75" s="321"/>
      <c r="AX75" s="319">
        <f>IF(MAX($F$12:$AU$14)&gt;5,0,SUMPRODUCT(F75:AU75,$F$84:$AU$84)+'4'!AX75)</f>
        <v>0</v>
      </c>
      <c r="AY75" s="319"/>
      <c r="AZ75" s="320">
        <f>IF(MAX($F$12:$AU$14)&gt;5,0,SUMPRODUCT(F75:AU75,$F$85:$AU$85)+'4'!AZ75)</f>
        <v>0</v>
      </c>
      <c r="BA75" s="443"/>
      <c r="BB75" s="322">
        <f t="shared" si="3"/>
        <v>0</v>
      </c>
      <c r="BC75" s="321"/>
      <c r="BD75" s="392"/>
      <c r="BE75" s="393"/>
      <c r="BF75" s="393"/>
      <c r="BG75" s="393"/>
      <c r="BH75" s="393"/>
      <c r="BI75" s="394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322">
        <f>IF(MAX($F$12:$AU$14)&gt;5,0,SUMPRODUCT(F76:AU76,$F$83:$AU$83)+'4'!AV76)</f>
        <v>0</v>
      </c>
      <c r="AW76" s="321"/>
      <c r="AX76" s="319">
        <f>IF(MAX($F$12:$AU$14)&gt;5,0,SUMPRODUCT(F76:AU76,$F$84:$AU$84)+'4'!AX76)</f>
        <v>0</v>
      </c>
      <c r="AY76" s="319"/>
      <c r="AZ76" s="320">
        <f>IF(MAX($F$12:$AU$14)&gt;5,0,SUMPRODUCT(F76:AU76,$F$85:$AU$85)+'4'!AZ76)</f>
        <v>0</v>
      </c>
      <c r="BA76" s="443"/>
      <c r="BB76" s="322">
        <f t="shared" si="3"/>
        <v>0</v>
      </c>
      <c r="BC76" s="321"/>
      <c r="BD76" s="392"/>
      <c r="BE76" s="393"/>
      <c r="BF76" s="393"/>
      <c r="BG76" s="393"/>
      <c r="BH76" s="393"/>
      <c r="BI76" s="394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322">
        <f>IF(MAX($F$12:$AU$14)&gt;5,0,SUMPRODUCT(F77:AU77,$F$83:$AU$83)+'4'!AV77)</f>
        <v>0</v>
      </c>
      <c r="AW77" s="321"/>
      <c r="AX77" s="319">
        <f>IF(MAX($F$12:$AU$14)&gt;5,0,SUMPRODUCT(F77:AU77,$F$84:$AU$84)+'4'!AX77)</f>
        <v>0</v>
      </c>
      <c r="AY77" s="319"/>
      <c r="AZ77" s="320">
        <f>IF(MAX($F$12:$AU$14)&gt;5,0,SUMPRODUCT(F77:AU77,$F$85:$AU$85)+'4'!AZ77)</f>
        <v>0</v>
      </c>
      <c r="BA77" s="443"/>
      <c r="BB77" s="322">
        <f t="shared" si="3"/>
        <v>0</v>
      </c>
      <c r="BC77" s="321"/>
      <c r="BD77" s="392"/>
      <c r="BE77" s="393"/>
      <c r="BF77" s="393"/>
      <c r="BG77" s="393"/>
      <c r="BH77" s="393"/>
      <c r="BI77" s="394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20">
        <f>IF(MAX($F$12:$AU$14)&gt;5,0,SUMPRODUCT(F78:AU78,$F$83:$AU$83)+'4'!AV78)</f>
        <v>0</v>
      </c>
      <c r="AW78" s="552"/>
      <c r="AX78" s="518">
        <f>IF(MAX($F$12:$AU$14)&gt;5,0,SUMPRODUCT(F78:AU78,$F$84:$AU$84)+'4'!AX78)</f>
        <v>0</v>
      </c>
      <c r="AY78" s="518"/>
      <c r="AZ78" s="561">
        <f>IF(MAX($F$12:$AU$14)&gt;5,0,SUMPRODUCT(F78:AU78,$F$85:$AU$85)+'4'!AZ78)</f>
        <v>0</v>
      </c>
      <c r="BA78" s="519"/>
      <c r="BB78" s="520">
        <f t="shared" si="3"/>
        <v>0</v>
      </c>
      <c r="BC78" s="552"/>
      <c r="BD78" s="392"/>
      <c r="BE78" s="393"/>
      <c r="BF78" s="393"/>
      <c r="BG78" s="393"/>
      <c r="BH78" s="393"/>
      <c r="BI78" s="394"/>
    </row>
    <row r="79" spans="1:61" ht="12.75" customHeight="1" thickTop="1" thickBot="1">
      <c r="A79" s="299"/>
      <c r="B79" s="300" t="s">
        <v>35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303">
        <f t="shared" si="5"/>
        <v>0</v>
      </c>
      <c r="AV79" s="328"/>
      <c r="AW79" s="329"/>
      <c r="AX79" s="329"/>
      <c r="AY79" s="329"/>
      <c r="AZ79" s="329"/>
      <c r="BA79" s="329"/>
      <c r="BB79" s="329"/>
      <c r="BC79" s="329"/>
      <c r="BD79" s="340"/>
      <c r="BE79" s="340"/>
      <c r="BF79" s="340"/>
      <c r="BG79" s="340"/>
      <c r="BH79" s="340"/>
      <c r="BI79" s="468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6">
      <selection activeCell="F17" sqref="F17:AU18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BD9:BI78"/>
    <mergeCell ref="AV79:BI79"/>
    <mergeCell ref="BB75:BC75"/>
    <mergeCell ref="BB76:BC76"/>
    <mergeCell ref="BB77:BC77"/>
    <mergeCell ref="BB78:BC78"/>
    <mergeCell ref="AZ75:BA75"/>
    <mergeCell ref="AZ76:BA76"/>
    <mergeCell ref="AZ42:BA42"/>
    <mergeCell ref="BB12:BC12"/>
    <mergeCell ref="AZ12:BA12"/>
    <mergeCell ref="AX27:AY27"/>
    <mergeCell ref="AX28:AY28"/>
    <mergeCell ref="BB27:BC27"/>
    <mergeCell ref="AZ24:BA24"/>
    <mergeCell ref="AZ28:BA28"/>
    <mergeCell ref="BB16:BC16"/>
    <mergeCell ref="AZ25:BA25"/>
    <mergeCell ref="BB24:BC24"/>
    <mergeCell ref="BB22:BC22"/>
    <mergeCell ref="AX25:AY25"/>
    <mergeCell ref="BB25:BC25"/>
    <mergeCell ref="BB14:BC14"/>
    <mergeCell ref="BB13:BC13"/>
    <mergeCell ref="AX17:AY17"/>
    <mergeCell ref="BB19:BC19"/>
    <mergeCell ref="BB20:BC20"/>
    <mergeCell ref="BB21:BC21"/>
    <mergeCell ref="AZ26:BA26"/>
    <mergeCell ref="AV9:BC10"/>
    <mergeCell ref="BB26:BC26"/>
    <mergeCell ref="BB17:BC17"/>
    <mergeCell ref="AV15:BC15"/>
    <mergeCell ref="AV16:AW16"/>
    <mergeCell ref="BB18:BC18"/>
    <mergeCell ref="AV11:AY11"/>
    <mergeCell ref="AV25:AW25"/>
    <mergeCell ref="AX24:AY24"/>
    <mergeCell ref="BB23:BC23"/>
    <mergeCell ref="AZ11:BC11"/>
    <mergeCell ref="AZ27:BA27"/>
    <mergeCell ref="AZ16:BA16"/>
    <mergeCell ref="AX16:AY16"/>
    <mergeCell ref="AX78:AY78"/>
    <mergeCell ref="AZ72:BA72"/>
    <mergeCell ref="AZ73:BA73"/>
    <mergeCell ref="AZ74:BA74"/>
    <mergeCell ref="AZ77:BA77"/>
    <mergeCell ref="AZ78:BA78"/>
    <mergeCell ref="AX75:AY75"/>
    <mergeCell ref="AX73:AY73"/>
    <mergeCell ref="AZ37:BA37"/>
    <mergeCell ref="AZ38:BA38"/>
    <mergeCell ref="AZ41:BA41"/>
    <mergeCell ref="AZ43:BA43"/>
    <mergeCell ref="AZ44:BA44"/>
    <mergeCell ref="AZ45:BA45"/>
    <mergeCell ref="AZ47:BA47"/>
    <mergeCell ref="AZ48:BA48"/>
    <mergeCell ref="AZ52:BA52"/>
    <mergeCell ref="AX31:AY31"/>
    <mergeCell ref="AX32:AY32"/>
    <mergeCell ref="AX33:AY33"/>
    <mergeCell ref="AX34:AY34"/>
    <mergeCell ref="BB54:BC54"/>
    <mergeCell ref="BB55:BC55"/>
    <mergeCell ref="BB56:BC56"/>
    <mergeCell ref="AX77:AY77"/>
    <mergeCell ref="BB57:BC57"/>
    <mergeCell ref="BB74:BC74"/>
    <mergeCell ref="BB73:BC73"/>
    <mergeCell ref="BB72:BC72"/>
    <mergeCell ref="AX74:AY74"/>
    <mergeCell ref="AX76:AY76"/>
    <mergeCell ref="AZ56:BA56"/>
    <mergeCell ref="AX71:AY71"/>
    <mergeCell ref="AX72:AY72"/>
    <mergeCell ref="BB71:BC71"/>
    <mergeCell ref="BB58:BC58"/>
    <mergeCell ref="BB59:BC59"/>
    <mergeCell ref="BB64:BC64"/>
    <mergeCell ref="AZ71:BA71"/>
    <mergeCell ref="BB60:BC60"/>
    <mergeCell ref="BB61:BC61"/>
    <mergeCell ref="BB62:BC62"/>
    <mergeCell ref="BB63:BC63"/>
    <mergeCell ref="BB65:BC65"/>
    <mergeCell ref="BB66:BC66"/>
    <mergeCell ref="BB52:BC52"/>
    <mergeCell ref="BB53:BC53"/>
    <mergeCell ref="AZ46:BA46"/>
    <mergeCell ref="AZ39:BA39"/>
    <mergeCell ref="AZ40:BA40"/>
    <mergeCell ref="BB43:BC43"/>
    <mergeCell ref="BB48:BC48"/>
    <mergeCell ref="BB49:BC49"/>
    <mergeCell ref="AZ49:BA49"/>
    <mergeCell ref="BB44:BC44"/>
    <mergeCell ref="BB47:BC47"/>
    <mergeCell ref="BB45:BC45"/>
    <mergeCell ref="BB46:BC46"/>
    <mergeCell ref="AV33:AW33"/>
    <mergeCell ref="AV35:AW35"/>
    <mergeCell ref="AV36:AW36"/>
    <mergeCell ref="AZ32:BA32"/>
    <mergeCell ref="BB35:BC35"/>
    <mergeCell ref="BB36:BC36"/>
    <mergeCell ref="BB37:BC37"/>
    <mergeCell ref="BB50:BC50"/>
    <mergeCell ref="BB51:BC51"/>
    <mergeCell ref="AV47:AW47"/>
    <mergeCell ref="AV46:AW46"/>
    <mergeCell ref="AX39:AY39"/>
    <mergeCell ref="AX40:AY40"/>
    <mergeCell ref="AV43:AW43"/>
    <mergeCell ref="AV44:AW44"/>
    <mergeCell ref="AX41:AY41"/>
    <mergeCell ref="AX42:AY42"/>
    <mergeCell ref="AX45:AY45"/>
    <mergeCell ref="AV45:AW45"/>
    <mergeCell ref="AV39:AW39"/>
    <mergeCell ref="AX43:AY43"/>
    <mergeCell ref="AX44:AY44"/>
    <mergeCell ref="AX46:AY46"/>
    <mergeCell ref="AX47:AY47"/>
    <mergeCell ref="A6:A7"/>
    <mergeCell ref="A15:A16"/>
    <mergeCell ref="B15:B16"/>
    <mergeCell ref="B11:E11"/>
    <mergeCell ref="B10:E10"/>
    <mergeCell ref="A10:A11"/>
    <mergeCell ref="B9:E9"/>
    <mergeCell ref="C15:C16"/>
    <mergeCell ref="D15:D16"/>
    <mergeCell ref="E15:E16"/>
    <mergeCell ref="B12:E14"/>
    <mergeCell ref="AV78:AW78"/>
    <mergeCell ref="AV71:AW71"/>
    <mergeCell ref="AV72:AW72"/>
    <mergeCell ref="AV73:AW73"/>
    <mergeCell ref="AV74:AW74"/>
    <mergeCell ref="AV77:AW77"/>
    <mergeCell ref="AV75:AW75"/>
    <mergeCell ref="AV76:AW76"/>
    <mergeCell ref="AZ13:BA13"/>
    <mergeCell ref="AZ14:BA14"/>
    <mergeCell ref="AV26:AW26"/>
    <mergeCell ref="AX26:AY26"/>
    <mergeCell ref="AV22:AW22"/>
    <mergeCell ref="AX22:AY22"/>
    <mergeCell ref="AV24:AW24"/>
    <mergeCell ref="AZ33:BA33"/>
    <mergeCell ref="AV41:AW41"/>
    <mergeCell ref="AV42:AW42"/>
    <mergeCell ref="AX35:AY35"/>
    <mergeCell ref="AX37:AY37"/>
    <mergeCell ref="AX38:AY38"/>
    <mergeCell ref="AV40:AW40"/>
    <mergeCell ref="AV37:AW37"/>
    <mergeCell ref="AV38:AW38"/>
    <mergeCell ref="F15:AU16"/>
    <mergeCell ref="AZ18:BA18"/>
    <mergeCell ref="AX18:AY18"/>
    <mergeCell ref="AV17:AW17"/>
    <mergeCell ref="AV18:AW18"/>
    <mergeCell ref="AZ17:BA17"/>
    <mergeCell ref="AV34:AW34"/>
    <mergeCell ref="BB41:BC41"/>
    <mergeCell ref="BB42:BC42"/>
    <mergeCell ref="BB31:BC31"/>
    <mergeCell ref="BB32:BC32"/>
    <mergeCell ref="BB39:BC39"/>
    <mergeCell ref="BB33:BC33"/>
    <mergeCell ref="BB34:BC34"/>
    <mergeCell ref="BB40:BC40"/>
    <mergeCell ref="BB29:BC29"/>
    <mergeCell ref="AZ29:BA29"/>
    <mergeCell ref="AV28:AW28"/>
    <mergeCell ref="AX36:AY36"/>
    <mergeCell ref="BB38:BC38"/>
    <mergeCell ref="AZ35:BA35"/>
    <mergeCell ref="AZ36:BA36"/>
    <mergeCell ref="AZ34:BA34"/>
    <mergeCell ref="AV32:AW32"/>
    <mergeCell ref="BB67:BC67"/>
    <mergeCell ref="BB68:BC68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V21:AW21"/>
    <mergeCell ref="AX21:AY21"/>
    <mergeCell ref="AZ21:BA21"/>
    <mergeCell ref="AZ22:BA22"/>
    <mergeCell ref="AV23:AW23"/>
    <mergeCell ref="AX23:AY23"/>
    <mergeCell ref="AZ23:BA23"/>
    <mergeCell ref="AV29:AW29"/>
    <mergeCell ref="AV31:AW31"/>
    <mergeCell ref="A30:BC30"/>
    <mergeCell ref="AZ31:BA31"/>
    <mergeCell ref="AV27:AW27"/>
    <mergeCell ref="AX29:AY29"/>
    <mergeCell ref="BB28:BC28"/>
    <mergeCell ref="AV48:AW48"/>
    <mergeCell ref="AV51:AW51"/>
    <mergeCell ref="AX51:AY51"/>
    <mergeCell ref="AZ51:BA51"/>
    <mergeCell ref="AV50:AW50"/>
    <mergeCell ref="AX48:AY48"/>
    <mergeCell ref="AX50:AY50"/>
    <mergeCell ref="AZ50:BA50"/>
    <mergeCell ref="AV52:AW52"/>
    <mergeCell ref="AV55:AW55"/>
    <mergeCell ref="AX55:AY55"/>
    <mergeCell ref="AZ55:BA55"/>
    <mergeCell ref="AV54:AW54"/>
    <mergeCell ref="AV49:AW49"/>
    <mergeCell ref="AX49:AY49"/>
    <mergeCell ref="AZ54:BA54"/>
    <mergeCell ref="AV57:AW57"/>
    <mergeCell ref="AX57:AY57"/>
    <mergeCell ref="AZ57:BA57"/>
    <mergeCell ref="AV56:AW56"/>
    <mergeCell ref="AX52:AY52"/>
    <mergeCell ref="AX54:AY54"/>
    <mergeCell ref="AX56:AY56"/>
    <mergeCell ref="AV53:AW53"/>
    <mergeCell ref="AX53:AY53"/>
    <mergeCell ref="AZ53:BA53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61:AW61"/>
    <mergeCell ref="AX61:AY61"/>
    <mergeCell ref="AZ61:BA61"/>
    <mergeCell ref="AV62:AW62"/>
    <mergeCell ref="AX62:AY62"/>
    <mergeCell ref="AZ62:BA62"/>
    <mergeCell ref="AV63:AW63"/>
    <mergeCell ref="AX63:AY63"/>
    <mergeCell ref="AZ63:BA63"/>
    <mergeCell ref="AV64:AW64"/>
    <mergeCell ref="AX64:AY64"/>
    <mergeCell ref="AZ64:BA64"/>
    <mergeCell ref="AV65:AW65"/>
    <mergeCell ref="AX65:AY65"/>
    <mergeCell ref="AZ65:BA65"/>
    <mergeCell ref="AV66:AW66"/>
    <mergeCell ref="AX66:AY66"/>
    <mergeCell ref="AZ66:BA66"/>
    <mergeCell ref="AV67:AW67"/>
    <mergeCell ref="AX67:AY67"/>
    <mergeCell ref="AZ67:BA67"/>
    <mergeCell ref="AV70:AW70"/>
    <mergeCell ref="AX70:AY70"/>
    <mergeCell ref="AZ70:BA70"/>
    <mergeCell ref="AV68:AW68"/>
    <mergeCell ref="AX68:AY68"/>
    <mergeCell ref="AZ68:BA68"/>
    <mergeCell ref="AV69:AW69"/>
    <mergeCell ref="AX69:AY69"/>
    <mergeCell ref="AZ69:BA69"/>
  </mergeCells>
  <phoneticPr fontId="0" type="noConversion"/>
  <conditionalFormatting sqref="F12:AU14">
    <cfRule type="cellIs" dxfId="39" priority="5" stopIfTrue="1" operator="greaterThan">
      <formula>5</formula>
    </cfRule>
  </conditionalFormatting>
  <conditionalFormatting sqref="F12:AU14">
    <cfRule type="cellIs" dxfId="38" priority="4" stopIfTrue="1" operator="greaterThan">
      <formula>5</formula>
    </cfRule>
  </conditionalFormatting>
  <conditionalFormatting sqref="F12:AU14">
    <cfRule type="expression" dxfId="37" priority="3">
      <formula>F$86&gt;1</formula>
    </cfRule>
  </conditionalFormatting>
  <conditionalFormatting sqref="F17:AU29">
    <cfRule type="expression" dxfId="36" priority="2">
      <formula>F17&gt;MAX(F$12:F$14)</formula>
    </cfRule>
  </conditionalFormatting>
  <conditionalFormatting sqref="F31:AU78">
    <cfRule type="expression" dxfId="3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Titelblatt</vt:lpstr>
      <vt:lpstr>Beschreibung</vt:lpstr>
      <vt:lpstr>Beispiel</vt:lpstr>
      <vt:lpstr>Zusammenfassung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Beschreibung!Druckbereich</vt:lpstr>
      <vt:lpstr>Titelblatt!Druckbereich</vt:lpstr>
    </vt:vector>
  </TitlesOfParts>
  <Company>BASPO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</dc:creator>
  <cp:lastModifiedBy>SSV</cp:lastModifiedBy>
  <cp:lastPrinted>2005-02-12T13:00:03Z</cp:lastPrinted>
  <dcterms:created xsi:type="dcterms:W3CDTF">2001-03-30T10:14:20Z</dcterms:created>
  <dcterms:modified xsi:type="dcterms:W3CDTF">2013-12-09T12:55:28Z</dcterms:modified>
</cp:coreProperties>
</file>