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0" yWindow="0" windowWidth="19440" windowHeight="8445"/>
  </bookViews>
  <sheets>
    <sheet name="2022" sheetId="1" r:id="rId1"/>
  </sheets>
  <definedNames>
    <definedName name="_xlnm.Print_Area" localSheetId="0">'2022'!$B$1:$O$59</definedName>
  </definedNames>
  <calcPr calcId="145621"/>
</workbook>
</file>

<file path=xl/calcChain.xml><?xml version="1.0" encoding="utf-8"?>
<calcChain xmlns="http://schemas.openxmlformats.org/spreadsheetml/2006/main">
  <c r="H51" i="1" l="1"/>
  <c r="G51" i="1"/>
  <c r="H49" i="1"/>
  <c r="H33" i="1"/>
  <c r="G33" i="1"/>
  <c r="H31" i="1"/>
  <c r="H21" i="1"/>
  <c r="G21" i="1"/>
  <c r="H19" i="1"/>
  <c r="G49" i="1" l="1"/>
  <c r="I50" i="1"/>
  <c r="F50" i="1"/>
  <c r="I48" i="1"/>
  <c r="F48" i="1"/>
  <c r="H39" i="1"/>
  <c r="G39" i="1"/>
  <c r="H37" i="1"/>
  <c r="G37" i="1"/>
  <c r="I38" i="1"/>
  <c r="F38" i="1"/>
  <c r="F36" i="1"/>
  <c r="I36" i="1"/>
  <c r="G31" i="1"/>
  <c r="I32" i="1"/>
  <c r="F32" i="1"/>
  <c r="I30" i="1"/>
  <c r="F30" i="1"/>
  <c r="H27" i="1"/>
  <c r="I26" i="1"/>
  <c r="F26" i="1"/>
  <c r="F14" i="1"/>
  <c r="G27" i="1"/>
  <c r="I24" i="1"/>
  <c r="I12" i="1"/>
  <c r="H25" i="1"/>
  <c r="F24" i="1"/>
  <c r="G25" i="1"/>
  <c r="F20" i="1"/>
  <c r="I20" i="1"/>
  <c r="I18" i="1"/>
  <c r="F18" i="1"/>
  <c r="G19" i="1"/>
  <c r="H15" i="1"/>
  <c r="G15" i="1"/>
  <c r="I14" i="1"/>
  <c r="H13" i="1"/>
  <c r="G13" i="1"/>
  <c r="F12" i="1"/>
  <c r="F39" i="1" l="1"/>
  <c r="K51" i="1" l="1"/>
  <c r="W48" i="1"/>
  <c r="V48" i="1"/>
  <c r="L48" i="1"/>
  <c r="Z47" i="1"/>
  <c r="Y47" i="1"/>
  <c r="X47" i="1"/>
  <c r="I39" i="1" l="1"/>
  <c r="F37" i="1"/>
  <c r="L36" i="1" l="1"/>
  <c r="K39" i="1"/>
  <c r="K34" i="1" l="1"/>
  <c r="K33" i="1"/>
  <c r="L34" i="1"/>
  <c r="L33" i="1"/>
  <c r="L30" i="1"/>
  <c r="L31" i="1"/>
  <c r="K31" i="1"/>
  <c r="L22" i="1" l="1"/>
  <c r="L21" i="1"/>
  <c r="L19" i="1"/>
  <c r="L18" i="1"/>
  <c r="K22" i="1"/>
  <c r="K21" i="1"/>
  <c r="K19" i="1"/>
  <c r="L12" i="1" l="1"/>
  <c r="L14" i="1"/>
  <c r="L15" i="1"/>
  <c r="K15" i="1"/>
  <c r="L26" i="1" l="1"/>
  <c r="L24" i="1"/>
  <c r="W12" i="1"/>
  <c r="V12" i="1"/>
  <c r="Y11" i="1"/>
  <c r="Z11" i="1"/>
  <c r="V18" i="1"/>
  <c r="W18" i="1"/>
  <c r="Z17" i="1"/>
  <c r="Y17" i="1"/>
  <c r="W24" i="1"/>
  <c r="V24" i="1"/>
  <c r="Y23" i="1"/>
  <c r="Z23" i="1"/>
  <c r="Z29" i="1"/>
  <c r="Y29" i="1"/>
  <c r="W30" i="1"/>
  <c r="V30" i="1"/>
  <c r="Y35" i="1"/>
  <c r="Z35" i="1"/>
  <c r="V36" i="1"/>
  <c r="W36" i="1"/>
  <c r="Q3" i="1"/>
  <c r="X35" i="1"/>
  <c r="X29" i="1"/>
  <c r="X23" i="1"/>
  <c r="X17" i="1"/>
  <c r="X11" i="1"/>
  <c r="P4" i="1"/>
  <c r="F45" i="1"/>
  <c r="F44" i="1"/>
  <c r="F43" i="1"/>
  <c r="F42" i="1"/>
  <c r="K45" i="1"/>
  <c r="L42" i="1"/>
  <c r="K42" i="1"/>
  <c r="J42" i="1"/>
  <c r="K44" i="1"/>
  <c r="F7" i="1" l="1"/>
</calcChain>
</file>

<file path=xl/comments1.xml><?xml version="1.0" encoding="utf-8"?>
<comments xmlns="http://schemas.openxmlformats.org/spreadsheetml/2006/main">
  <authors>
    <author>Armando Amrein</author>
  </authors>
  <commentList>
    <comment ref="E7" authorId="0">
      <text>
        <r>
          <rPr>
            <sz val="9"/>
            <color indexed="81"/>
            <rFont val="Tahoma"/>
            <family val="2"/>
          </rPr>
          <t xml:space="preserve">
Format
JJJJ
</t>
        </r>
      </text>
    </comment>
  </commentList>
</comments>
</file>

<file path=xl/sharedStrings.xml><?xml version="1.0" encoding="utf-8"?>
<sst xmlns="http://schemas.openxmlformats.org/spreadsheetml/2006/main" count="60" uniqueCount="37">
  <si>
    <t>Name / Vorname</t>
  </si>
  <si>
    <t>JG</t>
  </si>
  <si>
    <t>Anmeldung</t>
  </si>
  <si>
    <t>ssv@armando-amrein.ch</t>
  </si>
  <si>
    <t>Meldetermin</t>
  </si>
  <si>
    <t>Bemerkungen / Wünsche</t>
  </si>
  <si>
    <t>E-Mail Adresse</t>
  </si>
  <si>
    <t>Bitte Jahrgang eintragen</t>
  </si>
  <si>
    <t>Shooting Masters</t>
  </si>
  <si>
    <t>22. / 23. August 2009</t>
  </si>
  <si>
    <t>10m(40)</t>
  </si>
  <si>
    <t>10(60)</t>
  </si>
  <si>
    <t>50(60)</t>
  </si>
  <si>
    <t>50(60/40/40)</t>
  </si>
  <si>
    <t>Kategorie</t>
  </si>
  <si>
    <t>Lizenz</t>
  </si>
  <si>
    <t>Kader (Bitte auswählen)</t>
  </si>
  <si>
    <t>Montag 20:00 Uhr vor dem Shooting Masters</t>
  </si>
  <si>
    <t>50(20/20/20)</t>
  </si>
  <si>
    <t>Schwadernau BE</t>
  </si>
  <si>
    <t>Die unten angegebene Zeit ist die Startzeit zum ersten Wettkampfschuss.</t>
  </si>
  <si>
    <t>kein SSV Kader</t>
  </si>
  <si>
    <t>männlich</t>
  </si>
  <si>
    <t>weiblich</t>
  </si>
  <si>
    <t>Schwadernau</t>
  </si>
  <si>
    <t>50m 20/20/20
Eliminantion</t>
  </si>
  <si>
    <t>50m 20/20/20
Qualifikation</t>
  </si>
  <si>
    <t>WK 1</t>
  </si>
  <si>
    <t>WK 2</t>
  </si>
  <si>
    <t>Samstag,  09. April 2022</t>
  </si>
  <si>
    <t>Sonntag,  10. April 2022</t>
  </si>
  <si>
    <t>Samstag, 23. April 2022</t>
  </si>
  <si>
    <t>Sonntag, 24. April 2022</t>
  </si>
  <si>
    <t>Samstag, 30. Juli 2022</t>
  </si>
  <si>
    <t>Sonntag, 31. Juli 2022</t>
  </si>
  <si>
    <t xml:space="preserve">Kader SpS (M, E1/E2, T4) </t>
  </si>
  <si>
    <t>NWF (T4-J, T3/T2/T1)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</si>
</sst>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7]d/\ mmmm\ yyyy;@"/>
  </numFmts>
  <fonts count="22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0"/>
      <name val="Century Gothic"/>
      <family val="2"/>
    </font>
    <font>
      <sz val="6"/>
      <name val="Arial"/>
      <family val="2"/>
    </font>
    <font>
      <sz val="7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indexed="48"/>
      </top>
      <bottom style="hair">
        <color indexed="64"/>
      </bottom>
      <diagonal/>
    </border>
    <border>
      <left/>
      <right style="hair">
        <color indexed="64"/>
      </right>
      <top style="thick">
        <color indexed="4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48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indexed="48"/>
      </bottom>
      <diagonal/>
    </border>
    <border>
      <left/>
      <right style="hair">
        <color indexed="64"/>
      </right>
      <top/>
      <bottom style="thick">
        <color indexed="48"/>
      </bottom>
      <diagonal/>
    </border>
    <border>
      <left style="hair">
        <color indexed="64"/>
      </left>
      <right style="hair">
        <color indexed="64"/>
      </right>
      <top/>
      <bottom style="thick">
        <color indexed="48"/>
      </bottom>
      <diagonal/>
    </border>
    <border>
      <left style="hair">
        <color indexed="64"/>
      </left>
      <right/>
      <top/>
      <bottom style="thick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0070C0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/>
    <xf numFmtId="0" fontId="6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3" fillId="2" borderId="2" xfId="0" applyFont="1" applyFill="1" applyBorder="1" applyAlignment="1">
      <alignment textRotation="45"/>
    </xf>
    <xf numFmtId="0" fontId="3" fillId="0" borderId="2" xfId="0" applyFont="1" applyBorder="1" applyAlignment="1">
      <alignment horizontal="center"/>
    </xf>
    <xf numFmtId="0" fontId="0" fillId="3" borderId="2" xfId="0" applyFill="1" applyBorder="1"/>
    <xf numFmtId="0" fontId="8" fillId="0" borderId="0" xfId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0" fillId="4" borderId="5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4" borderId="9" xfId="0" applyFill="1" applyBorder="1"/>
    <xf numFmtId="0" fontId="0" fillId="3" borderId="9" xfId="0" applyFill="1" applyBorder="1"/>
    <xf numFmtId="0" fontId="0" fillId="3" borderId="10" xfId="0" applyFill="1" applyBorder="1"/>
    <xf numFmtId="0" fontId="0" fillId="5" borderId="2" xfId="0" applyFill="1" applyBorder="1"/>
    <xf numFmtId="0" fontId="0" fillId="5" borderId="9" xfId="0" applyFill="1" applyBorder="1"/>
    <xf numFmtId="0" fontId="2" fillId="0" borderId="0" xfId="0" applyFont="1"/>
    <xf numFmtId="0" fontId="2" fillId="0" borderId="0" xfId="0" applyFont="1" applyProtection="1">
      <protection locked="0"/>
    </xf>
    <xf numFmtId="0" fontId="0" fillId="3" borderId="2" xfId="0" applyFill="1" applyBorder="1" applyAlignment="1">
      <alignment horizontal="center"/>
    </xf>
    <xf numFmtId="0" fontId="10" fillId="4" borderId="2" xfId="0" applyFont="1" applyFill="1" applyBorder="1"/>
    <xf numFmtId="0" fontId="10" fillId="4" borderId="9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/>
    <xf numFmtId="0" fontId="1" fillId="0" borderId="0" xfId="0" applyFont="1"/>
    <xf numFmtId="0" fontId="12" fillId="0" borderId="1" xfId="0" applyFont="1" applyBorder="1"/>
    <xf numFmtId="0" fontId="2" fillId="0" borderId="0" xfId="0" applyFont="1" applyProtection="1">
      <protection hidden="1"/>
    </xf>
    <xf numFmtId="0" fontId="3" fillId="0" borderId="0" xfId="0" applyFont="1" applyFill="1" applyAlignment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5" borderId="12" xfId="0" applyFont="1" applyFill="1" applyBorder="1" applyAlignment="1" applyProtection="1">
      <alignment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7" fillId="5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14" fontId="0" fillId="0" borderId="0" xfId="0" applyNumberFormat="1"/>
    <xf numFmtId="0" fontId="7" fillId="0" borderId="0" xfId="0" applyFont="1" applyAlignment="1">
      <alignment horizontal="center"/>
    </xf>
    <xf numFmtId="0" fontId="11" fillId="0" borderId="0" xfId="0" applyFont="1" applyBorder="1"/>
    <xf numFmtId="0" fontId="16" fillId="0" borderId="0" xfId="0" applyFont="1"/>
    <xf numFmtId="0" fontId="2" fillId="0" borderId="0" xfId="0" applyFont="1" applyAlignment="1" applyProtection="1">
      <alignment horizontal="center" vertical="center"/>
    </xf>
    <xf numFmtId="0" fontId="4" fillId="4" borderId="2" xfId="0" applyFont="1" applyFill="1" applyBorder="1"/>
    <xf numFmtId="14" fontId="0" fillId="0" borderId="0" xfId="0" applyNumberFormat="1" applyProtection="1">
      <protection locked="0"/>
    </xf>
    <xf numFmtId="0" fontId="0" fillId="6" borderId="14" xfId="0" applyFill="1" applyBorder="1"/>
    <xf numFmtId="0" fontId="1" fillId="0" borderId="0" xfId="0" applyFont="1" applyAlignment="1"/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vertical="center" wrapText="1"/>
    </xf>
    <xf numFmtId="0" fontId="0" fillId="3" borderId="19" xfId="0" applyFill="1" applyBorder="1"/>
    <xf numFmtId="0" fontId="4" fillId="3" borderId="0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1" fillId="8" borderId="5" xfId="0" applyFont="1" applyFill="1" applyBorder="1"/>
    <xf numFmtId="0" fontId="18" fillId="3" borderId="2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vertical="top"/>
    </xf>
    <xf numFmtId="0" fontId="1" fillId="0" borderId="2" xfId="0" applyFont="1" applyBorder="1" applyAlignment="1">
      <alignment horizontal="center"/>
    </xf>
    <xf numFmtId="0" fontId="0" fillId="3" borderId="20" xfId="0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left"/>
      <protection locked="0"/>
    </xf>
    <xf numFmtId="0" fontId="8" fillId="7" borderId="17" xfId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64" fontId="5" fillId="0" borderId="0" xfId="0" applyNumberFormat="1" applyFont="1" applyAlignment="1" applyProtection="1">
      <alignment horizontal="right"/>
      <protection locked="0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/>
    <xf numFmtId="0" fontId="21" fillId="5" borderId="0" xfId="0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Standard" xfId="0" builtinId="0"/>
  </cellStyles>
  <dxfs count="59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fmlaLink="$P$49" lockText="1"/>
</file>

<file path=xl/ctrlProps/ctrlProp11.xml><?xml version="1.0" encoding="utf-8"?>
<formControlPr xmlns="http://schemas.microsoft.com/office/spreadsheetml/2009/9/main" objectType="GBox"/>
</file>

<file path=xl/ctrlProps/ctrlProp12.xml><?xml version="1.0" encoding="utf-8"?>
<formControlPr xmlns="http://schemas.microsoft.com/office/spreadsheetml/2009/9/main" objectType="CheckBox" fmlaLink="$P$17" lockText="1"/>
</file>

<file path=xl/ctrlProps/ctrlProp13.xml><?xml version="1.0" encoding="utf-8"?>
<formControlPr xmlns="http://schemas.microsoft.com/office/spreadsheetml/2009/9/main" objectType="CheckBox" fmlaLink="$P$19" lockText="1"/>
</file>

<file path=xl/ctrlProps/ctrlProp14.xml><?xml version="1.0" encoding="utf-8"?>
<formControlPr xmlns="http://schemas.microsoft.com/office/spreadsheetml/2009/9/main" objectType="GBox"/>
</file>

<file path=xl/ctrlProps/ctrlProp15.xml><?xml version="1.0" encoding="utf-8"?>
<formControlPr xmlns="http://schemas.microsoft.com/office/spreadsheetml/2009/9/main" objectType="CheckBox" fmlaLink="$Q$17" lockText="1"/>
</file>

<file path=xl/ctrlProps/ctrlProp16.xml><?xml version="1.0" encoding="utf-8"?>
<formControlPr xmlns="http://schemas.microsoft.com/office/spreadsheetml/2009/9/main" objectType="GBox"/>
</file>

<file path=xl/ctrlProps/ctrlProp17.xml><?xml version="1.0" encoding="utf-8"?>
<formControlPr xmlns="http://schemas.microsoft.com/office/spreadsheetml/2009/9/main" objectType="CheckBox" fmlaLink="$P$11" lockText="1"/>
</file>

<file path=xl/ctrlProps/ctrlProp18.xml><?xml version="1.0" encoding="utf-8"?>
<formControlPr xmlns="http://schemas.microsoft.com/office/spreadsheetml/2009/9/main" objectType="CheckBox" fmlaLink="$Q$11" lockText="1"/>
</file>

<file path=xl/ctrlProps/ctrlProp19.xml><?xml version="1.0" encoding="utf-8"?>
<formControlPr xmlns="http://schemas.microsoft.com/office/spreadsheetml/2009/9/main" objectType="CheckBox" fmlaLink="$P$13" lockText="1"/>
</file>

<file path=xl/ctrlProps/ctrlProp2.xml><?xml version="1.0" encoding="utf-8"?>
<formControlPr xmlns="http://schemas.microsoft.com/office/spreadsheetml/2009/9/main" objectType="CheckBox" fmlaLink="$Q$20" lockText="1"/>
</file>

<file path=xl/ctrlProps/ctrlProp20.xml><?xml version="1.0" encoding="utf-8"?>
<formControlPr xmlns="http://schemas.microsoft.com/office/spreadsheetml/2009/9/main" objectType="CheckBox" fmlaLink="$Q$13" lockText="1"/>
</file>

<file path=xl/ctrlProps/ctrlProp21.xml><?xml version="1.0" encoding="utf-8"?>
<formControlPr xmlns="http://schemas.microsoft.com/office/spreadsheetml/2009/9/main" objectType="GBox"/>
</file>

<file path=xl/ctrlProps/ctrlProp22.xml><?xml version="1.0" encoding="utf-8"?>
<formControlPr xmlns="http://schemas.microsoft.com/office/spreadsheetml/2009/9/main" objectType="CheckBox" fmlaLink="$P$29" lockText="1"/>
</file>

<file path=xl/ctrlProps/ctrlProp23.xml><?xml version="1.0" encoding="utf-8"?>
<formControlPr xmlns="http://schemas.microsoft.com/office/spreadsheetml/2009/9/main" objectType="GBox"/>
</file>

<file path=xl/ctrlProps/ctrlProp24.xml><?xml version="1.0" encoding="utf-8"?>
<formControlPr xmlns="http://schemas.microsoft.com/office/spreadsheetml/2009/9/main" objectType="CheckBox" fmlaLink="$Q$23" lockText="1"/>
</file>

<file path=xl/ctrlProps/ctrlProp25.xml><?xml version="1.0" encoding="utf-8"?>
<formControlPr xmlns="http://schemas.microsoft.com/office/spreadsheetml/2009/9/main" objectType="CheckBox" fmlaLink="$P$25" lockText="1"/>
</file>

<file path=xl/ctrlProps/ctrlProp26.xml><?xml version="1.0" encoding="utf-8"?>
<formControlPr xmlns="http://schemas.microsoft.com/office/spreadsheetml/2009/9/main" objectType="CheckBox" fmlaLink="$Q$25" lockText="1"/>
</file>

<file path=xl/ctrlProps/ctrlProp27.xml><?xml version="1.0" encoding="utf-8"?>
<formControlPr xmlns="http://schemas.microsoft.com/office/spreadsheetml/2009/9/main" objectType="GBox"/>
</file>

<file path=xl/ctrlProps/ctrlProp28.xml><?xml version="1.0" encoding="utf-8"?>
<formControlPr xmlns="http://schemas.microsoft.com/office/spreadsheetml/2009/9/main" objectType="CheckBox" fmlaLink="$P$35" lockText="1"/>
</file>

<file path=xl/ctrlProps/ctrlProp29.xml><?xml version="1.0" encoding="utf-8"?>
<formControlPr xmlns="http://schemas.microsoft.com/office/spreadsheetml/2009/9/main" objectType="CheckBox" fmlaLink="$Q$37" lockText="1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GBox"/>
</file>

<file path=xl/ctrlProps/ctrlProp31.xml><?xml version="1.0" encoding="utf-8"?>
<formControlPr xmlns="http://schemas.microsoft.com/office/spreadsheetml/2009/9/main" objectType="CheckBox" fmlaLink="$P$37" lockText="1"/>
</file>

<file path=xl/ctrlProps/ctrlProp32.xml><?xml version="1.0" encoding="utf-8"?>
<formControlPr xmlns="http://schemas.microsoft.com/office/spreadsheetml/2009/9/main" objectType="GBox"/>
</file>

<file path=xl/ctrlProps/ctrlProp33.xml><?xml version="1.0" encoding="utf-8"?>
<formControlPr xmlns="http://schemas.microsoft.com/office/spreadsheetml/2009/9/main" objectType="CheckBox" fmlaLink="$P$31" lockText="1"/>
</file>

<file path=xl/ctrlProps/ctrlProp34.xml><?xml version="1.0" encoding="utf-8"?>
<formControlPr xmlns="http://schemas.microsoft.com/office/spreadsheetml/2009/9/main" objectType="CheckBox" fmlaLink="$Q$31" lockText="1"/>
</file>

<file path=xl/ctrlProps/ctrlProp35.xml><?xml version="1.0" encoding="utf-8"?>
<formControlPr xmlns="http://schemas.microsoft.com/office/spreadsheetml/2009/9/main" objectType="CheckBox" fmlaLink="$Q$29" lockText="1"/>
</file>

<file path=xl/ctrlProps/ctrlProp36.xml><?xml version="1.0" encoding="utf-8"?>
<formControlPr xmlns="http://schemas.microsoft.com/office/spreadsheetml/2009/9/main" objectType="GBox"/>
</file>

<file path=xl/ctrlProps/ctrlProp37.xml><?xml version="1.0" encoding="utf-8"?>
<formControlPr xmlns="http://schemas.microsoft.com/office/spreadsheetml/2009/9/main" objectType="GBox"/>
</file>

<file path=xl/ctrlProps/ctrlProp38.xml><?xml version="1.0" encoding="utf-8"?>
<formControlPr xmlns="http://schemas.microsoft.com/office/spreadsheetml/2009/9/main" objectType="CheckBox" fmlaLink="$P$47" lockText="1"/>
</file>

<file path=xl/ctrlProps/ctrlProp39.xml><?xml version="1.0" encoding="utf-8"?>
<formControlPr xmlns="http://schemas.microsoft.com/office/spreadsheetml/2009/9/main" objectType="CheckBox" fmlaLink="$Q$49" lockText="1"/>
</file>

<file path=xl/ctrlProps/ctrlProp4.xml><?xml version="1.0" encoding="utf-8"?>
<formControlPr xmlns="http://schemas.microsoft.com/office/spreadsheetml/2009/9/main" objectType="CheckBox" fmlaLink="$P$23" lockText="1"/>
</file>

<file path=xl/ctrlProps/ctrlProp5.xml><?xml version="1.0" encoding="utf-8"?>
<formControlPr xmlns="http://schemas.microsoft.com/office/spreadsheetml/2009/9/main" objectType="GBox"/>
</file>

<file path=xl/ctrlProps/ctrlProp6.xml><?xml version="1.0" encoding="utf-8"?>
<formControlPr xmlns="http://schemas.microsoft.com/office/spreadsheetml/2009/9/main" objectType="CheckBox" fmlaLink="$Q$36" lockText="1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GBox"/>
</file>

<file path=xl/ctrlProps/ctrlProp9.xml><?xml version="1.0" encoding="utf-8"?>
<formControlPr xmlns="http://schemas.microsoft.com/office/spreadsheetml/2009/9/main" objectType="CheckBox" fmlaLink="$Q$48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52</xdr:row>
          <xdr:rowOff>76200</xdr:rowOff>
        </xdr:from>
        <xdr:to>
          <xdr:col>12</xdr:col>
          <xdr:colOff>0</xdr:colOff>
          <xdr:row>54</xdr:row>
          <xdr:rowOff>104775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Anmeldung als E-Mail senden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9525</xdr:rowOff>
        </xdr:from>
        <xdr:to>
          <xdr:col>6</xdr:col>
          <xdr:colOff>752475</xdr:colOff>
          <xdr:row>15</xdr:row>
          <xdr:rowOff>47625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38100</xdr:colOff>
          <xdr:row>12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0</xdr:colOff>
          <xdr:row>12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142875</xdr:rowOff>
        </xdr:from>
        <xdr:to>
          <xdr:col>7</xdr:col>
          <xdr:colOff>9525</xdr:colOff>
          <xdr:row>14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133350</xdr:rowOff>
        </xdr:from>
        <xdr:to>
          <xdr:col>8</xdr:col>
          <xdr:colOff>38100</xdr:colOff>
          <xdr:row>14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9525</xdr:rowOff>
        </xdr:from>
        <xdr:to>
          <xdr:col>7</xdr:col>
          <xdr:colOff>752475</xdr:colOff>
          <xdr:row>15</xdr:row>
          <xdr:rowOff>47625</xdr:rowOff>
        </xdr:to>
        <xdr:sp macro="" textlink="">
          <xdr:nvSpPr>
            <xdr:cNvPr id="1105" name="Group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752475</xdr:colOff>
          <xdr:row>21</xdr:row>
          <xdr:rowOff>76200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752475</xdr:colOff>
          <xdr:row>21</xdr:row>
          <xdr:rowOff>76200</xdr:rowOff>
        </xdr:to>
        <xdr:sp macro="" textlink="">
          <xdr:nvSpPr>
            <xdr:cNvPr id="1128" name="Group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9525</xdr:rowOff>
        </xdr:from>
        <xdr:to>
          <xdr:col>6</xdr:col>
          <xdr:colOff>752475</xdr:colOff>
          <xdr:row>33</xdr:row>
          <xdr:rowOff>66675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9525</xdr:colOff>
      <xdr:row>8</xdr:row>
      <xdr:rowOff>209550</xdr:rowOff>
    </xdr:from>
    <xdr:to>
      <xdr:col>4</xdr:col>
      <xdr:colOff>445766</xdr:colOff>
      <xdr:row>8</xdr:row>
      <xdr:rowOff>571500</xdr:rowOff>
    </xdr:to>
    <xdr:sp macro="" textlink="" fLocksText="0">
      <xdr:nvSpPr>
        <xdr:cNvPr id="1244" name="Text Box 220"/>
        <xdr:cNvSpPr txBox="1">
          <a:spLocks noChangeArrowheads="1"/>
        </xdr:cNvSpPr>
      </xdr:nvSpPr>
      <xdr:spPr bwMode="auto">
        <a:xfrm>
          <a:off x="609600" y="1866900"/>
          <a:ext cx="24193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9525</xdr:colOff>
      <xdr:row>8</xdr:row>
      <xdr:rowOff>0</xdr:rowOff>
    </xdr:from>
    <xdr:to>
      <xdr:col>3</xdr:col>
      <xdr:colOff>1881998</xdr:colOff>
      <xdr:row>8</xdr:row>
      <xdr:rowOff>163996</xdr:rowOff>
    </xdr:to>
    <xdr:sp macro="" textlink="">
      <xdr:nvSpPr>
        <xdr:cNvPr id="1245" name="Text Box 221"/>
        <xdr:cNvSpPr txBox="1">
          <a:spLocks noChangeArrowheads="1"/>
        </xdr:cNvSpPr>
      </xdr:nvSpPr>
      <xdr:spPr bwMode="auto">
        <a:xfrm>
          <a:off x="609600" y="1657350"/>
          <a:ext cx="1866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Adresse / PLZ / Wohnort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0</xdr:colOff>
          <xdr:row>18</xdr:row>
          <xdr:rowOff>28575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1876425</xdr:colOff>
          <xdr:row>18</xdr:row>
          <xdr:rowOff>123825</xdr:rowOff>
        </xdr:from>
        <xdr:to>
          <xdr:col>7</xdr:col>
          <xdr:colOff>0</xdr:colOff>
          <xdr:row>20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18</xdr:row>
          <xdr:rowOff>133350</xdr:rowOff>
        </xdr:from>
        <xdr:to>
          <xdr:col>8</xdr:col>
          <xdr:colOff>38100</xdr:colOff>
          <xdr:row>20</xdr:row>
          <xdr:rowOff>28575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28575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7</xdr:col>
          <xdr:colOff>752475</xdr:colOff>
          <xdr:row>33</xdr:row>
          <xdr:rowOff>76200</xdr:rowOff>
        </xdr:to>
        <xdr:sp macro="" textlink="">
          <xdr:nvSpPr>
            <xdr:cNvPr id="1285" name="Group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30</xdr:row>
          <xdr:rowOff>28575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142875</xdr:rowOff>
        </xdr:from>
        <xdr:to>
          <xdr:col>7</xdr:col>
          <xdr:colOff>9525</xdr:colOff>
          <xdr:row>32</xdr:row>
          <xdr:rowOff>38100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133350</xdr:rowOff>
        </xdr:from>
        <xdr:to>
          <xdr:col>8</xdr:col>
          <xdr:colOff>47625</xdr:colOff>
          <xdr:row>32</xdr:row>
          <xdr:rowOff>28575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0</xdr:colOff>
          <xdr:row>30</xdr:row>
          <xdr:rowOff>28575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6</xdr:col>
          <xdr:colOff>752475</xdr:colOff>
          <xdr:row>39</xdr:row>
          <xdr:rowOff>66675</xdr:rowOff>
        </xdr:to>
        <xdr:sp macro="" textlink="">
          <xdr:nvSpPr>
            <xdr:cNvPr id="1301" name="Group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7</xdr:col>
          <xdr:colOff>752475</xdr:colOff>
          <xdr:row>39</xdr:row>
          <xdr:rowOff>66675</xdr:rowOff>
        </xdr:to>
        <xdr:sp macro="" textlink="">
          <xdr:nvSpPr>
            <xdr:cNvPr id="1302" name="Group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36</xdr:row>
          <xdr:rowOff>28575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161925</xdr:rowOff>
        </xdr:from>
        <xdr:to>
          <xdr:col>7</xdr:col>
          <xdr:colOff>9525</xdr:colOff>
          <xdr:row>38</xdr:row>
          <xdr:rowOff>28575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161925</xdr:rowOff>
        </xdr:from>
        <xdr:to>
          <xdr:col>8</xdr:col>
          <xdr:colOff>38100</xdr:colOff>
          <xdr:row>38</xdr:row>
          <xdr:rowOff>28575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8</xdr:col>
          <xdr:colOff>0</xdr:colOff>
          <xdr:row>36</xdr:row>
          <xdr:rowOff>28575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2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643890</xdr:colOff>
      <xdr:row>8</xdr:row>
      <xdr:rowOff>11430</xdr:rowOff>
    </xdr:from>
    <xdr:to>
      <xdr:col>6</xdr:col>
      <xdr:colOff>9569</xdr:colOff>
      <xdr:row>8</xdr:row>
      <xdr:rowOff>181066</xdr:rowOff>
    </xdr:to>
    <xdr:sp macro="" textlink="">
      <xdr:nvSpPr>
        <xdr:cNvPr id="1322" name="Text Box 298"/>
        <xdr:cNvSpPr txBox="1">
          <a:spLocks noChangeArrowheads="1"/>
        </xdr:cNvSpPr>
      </xdr:nvSpPr>
      <xdr:spPr bwMode="auto">
        <a:xfrm>
          <a:off x="3695700" y="1676400"/>
          <a:ext cx="1028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 / Natel</a:t>
          </a:r>
        </a:p>
      </xdr:txBody>
    </xdr:sp>
    <xdr:clientData/>
  </xdr:twoCellAnchor>
  <xdr:twoCellAnchor>
    <xdr:from>
      <xdr:col>5</xdr:col>
      <xdr:colOff>66675</xdr:colOff>
      <xdr:row>8</xdr:row>
      <xdr:rowOff>209550</xdr:rowOff>
    </xdr:from>
    <xdr:to>
      <xdr:col>5</xdr:col>
      <xdr:colOff>1636483</xdr:colOff>
      <xdr:row>8</xdr:row>
      <xdr:rowOff>569723</xdr:rowOff>
    </xdr:to>
    <xdr:sp macro="" textlink="" fLocksText="0">
      <xdr:nvSpPr>
        <xdr:cNvPr id="1323" name="Text Box 299"/>
        <xdr:cNvSpPr txBox="1">
          <a:spLocks noChangeArrowheads="1"/>
        </xdr:cNvSpPr>
      </xdr:nvSpPr>
      <xdr:spPr bwMode="auto">
        <a:xfrm>
          <a:off x="3114675" y="1866900"/>
          <a:ext cx="15716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9525</xdr:rowOff>
        </xdr:from>
        <xdr:to>
          <xdr:col>6</xdr:col>
          <xdr:colOff>752475</xdr:colOff>
          <xdr:row>27</xdr:row>
          <xdr:rowOff>66675</xdr:rowOff>
        </xdr:to>
        <xdr:sp macro="" textlink="">
          <xdr:nvSpPr>
            <xdr:cNvPr id="1375" name="Group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38100</xdr:colOff>
          <xdr:row>24</xdr:row>
          <xdr:rowOff>28575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24</xdr:row>
          <xdr:rowOff>28575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142875</xdr:rowOff>
        </xdr:from>
        <xdr:to>
          <xdr:col>7</xdr:col>
          <xdr:colOff>9525</xdr:colOff>
          <xdr:row>26</xdr:row>
          <xdr:rowOff>38100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133350</xdr:rowOff>
        </xdr:from>
        <xdr:to>
          <xdr:col>8</xdr:col>
          <xdr:colOff>38100</xdr:colOff>
          <xdr:row>26</xdr:row>
          <xdr:rowOff>28575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7</xdr:col>
          <xdr:colOff>752475</xdr:colOff>
          <xdr:row>27</xdr:row>
          <xdr:rowOff>66675</xdr:rowOff>
        </xdr:to>
        <xdr:sp macro="" textlink="">
          <xdr:nvSpPr>
            <xdr:cNvPr id="1382" name="Group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6</xdr:col>
          <xdr:colOff>752475</xdr:colOff>
          <xdr:row>51</xdr:row>
          <xdr:rowOff>76200</xdr:rowOff>
        </xdr:to>
        <xdr:sp macro="" textlink="">
          <xdr:nvSpPr>
            <xdr:cNvPr id="1386" name="Group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7</xdr:col>
          <xdr:colOff>752475</xdr:colOff>
          <xdr:row>51</xdr:row>
          <xdr:rowOff>76200</xdr:rowOff>
        </xdr:to>
        <xdr:sp macro="" textlink="">
          <xdr:nvSpPr>
            <xdr:cNvPr id="1387" name="Group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9525</xdr:rowOff>
        </xdr:from>
        <xdr:to>
          <xdr:col>6</xdr:col>
          <xdr:colOff>752475</xdr:colOff>
          <xdr:row>51</xdr:row>
          <xdr:rowOff>66675</xdr:rowOff>
        </xdr:to>
        <xdr:sp macro="" textlink="">
          <xdr:nvSpPr>
            <xdr:cNvPr id="1390" name="Group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48</xdr:row>
          <xdr:rowOff>28575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142875</xdr:rowOff>
        </xdr:from>
        <xdr:to>
          <xdr:col>7</xdr:col>
          <xdr:colOff>9525</xdr:colOff>
          <xdr:row>50</xdr:row>
          <xdr:rowOff>38100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133350</xdr:rowOff>
        </xdr:from>
        <xdr:to>
          <xdr:col>8</xdr:col>
          <xdr:colOff>38100</xdr:colOff>
          <xdr:row>50</xdr:row>
          <xdr:rowOff>28575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9525</xdr:rowOff>
        </xdr:from>
        <xdr:to>
          <xdr:col>7</xdr:col>
          <xdr:colOff>752475</xdr:colOff>
          <xdr:row>51</xdr:row>
          <xdr:rowOff>66675</xdr:rowOff>
        </xdr:to>
        <xdr:sp macro="" textlink="">
          <xdr:nvSpPr>
            <xdr:cNvPr id="1396" name="Group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8</xdr:col>
          <xdr:colOff>0</xdr:colOff>
          <xdr:row>48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ssv@armando-amre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2:AD61"/>
  <sheetViews>
    <sheetView showGridLines="0" showRowColHeaders="0" tabSelected="1" topLeftCell="A4" workbookViewId="0">
      <selection activeCell="D7" sqref="D7"/>
    </sheetView>
  </sheetViews>
  <sheetFormatPr baseColWidth="10" defaultRowHeight="12.75" x14ac:dyDescent="0.2"/>
  <cols>
    <col min="1" max="1" width="4.85546875" customWidth="1"/>
    <col min="2" max="2" width="1.140625" customWidth="1"/>
    <col min="3" max="3" width="3" customWidth="1"/>
    <col min="4" max="4" width="29.7109375" customWidth="1"/>
    <col min="5" max="5" width="7" style="1" customWidth="1"/>
    <col min="6" max="6" width="28.28515625" customWidth="1"/>
    <col min="7" max="8" width="11.5703125" customWidth="1"/>
    <col min="9" max="12" width="13.5703125" customWidth="1"/>
    <col min="13" max="13" width="9.7109375" customWidth="1"/>
    <col min="14" max="14" width="3" customWidth="1"/>
    <col min="15" max="15" width="1" customWidth="1"/>
    <col min="16" max="30" width="11.42578125" hidden="1" customWidth="1"/>
  </cols>
  <sheetData>
    <row r="2" spans="2:29" ht="5.25" customHeight="1" x14ac:dyDescent="0.2"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2:29" x14ac:dyDescent="0.2">
      <c r="B3" s="5"/>
      <c r="G3" s="41">
        <v>1</v>
      </c>
      <c r="O3" s="5"/>
      <c r="Q3">
        <f>M4-E7</f>
        <v>2022</v>
      </c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2:29" ht="18" x14ac:dyDescent="0.25">
      <c r="B4" s="5"/>
      <c r="D4" s="2" t="s">
        <v>2</v>
      </c>
      <c r="E4" s="53">
        <v>2556</v>
      </c>
      <c r="F4" s="2" t="s">
        <v>19</v>
      </c>
      <c r="G4" s="88" t="s">
        <v>7</v>
      </c>
      <c r="H4" s="88"/>
      <c r="I4" s="56"/>
      <c r="J4" s="58"/>
      <c r="K4" s="91" t="s">
        <v>8</v>
      </c>
      <c r="L4" s="91"/>
      <c r="M4" s="2">
        <v>2022</v>
      </c>
      <c r="O4" s="5"/>
      <c r="P4" s="41" t="e">
        <f>RIGHT(E8,LEN(E8)-SEARCH("@",E8,1))</f>
        <v>#VALUE!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t="s">
        <v>22</v>
      </c>
    </row>
    <row r="5" spans="2:29" ht="18.75" customHeight="1" x14ac:dyDescent="0.25">
      <c r="B5" s="5"/>
      <c r="G5" s="55" t="s">
        <v>20</v>
      </c>
      <c r="K5" s="52"/>
      <c r="O5" s="5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t="s">
        <v>23</v>
      </c>
    </row>
    <row r="6" spans="2:29" ht="21.75" customHeight="1" x14ac:dyDescent="0.2">
      <c r="B6" s="5"/>
      <c r="D6" s="44" t="s">
        <v>0</v>
      </c>
      <c r="E6" s="45" t="s">
        <v>1</v>
      </c>
      <c r="F6" s="44" t="s">
        <v>14</v>
      </c>
      <c r="G6" s="48"/>
      <c r="H6" s="92" t="s">
        <v>16</v>
      </c>
      <c r="I6" s="92"/>
      <c r="J6" s="92"/>
      <c r="K6" s="92"/>
      <c r="M6" s="42" t="s">
        <v>15</v>
      </c>
      <c r="O6" s="5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2:29" ht="24.75" customHeight="1" x14ac:dyDescent="0.2">
      <c r="B7" s="5"/>
      <c r="D7" s="46"/>
      <c r="E7" s="47"/>
      <c r="F7" s="49" t="str">
        <f>IF(Q3&gt;20,"ELITE","JUNIOR/IN")</f>
        <v>ELITE</v>
      </c>
      <c r="G7" s="48"/>
      <c r="H7" s="94" t="s">
        <v>21</v>
      </c>
      <c r="I7" s="94"/>
      <c r="J7" s="95"/>
      <c r="K7" s="61"/>
      <c r="M7" s="43"/>
      <c r="O7" s="5"/>
      <c r="P7" s="31"/>
      <c r="Q7" s="31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2:29" ht="16.5" customHeight="1" x14ac:dyDescent="0.2">
      <c r="B8" s="5"/>
      <c r="D8" s="15" t="s">
        <v>6</v>
      </c>
      <c r="E8" s="86"/>
      <c r="F8" s="87"/>
      <c r="G8" s="48"/>
      <c r="O8" s="5"/>
      <c r="P8" s="31"/>
      <c r="Q8" s="31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spans="2:29" ht="61.5" customHeight="1" x14ac:dyDescent="0.3">
      <c r="B9" s="5"/>
      <c r="D9" s="4"/>
      <c r="E9" s="89"/>
      <c r="F9" s="90"/>
      <c r="G9" s="68" t="s">
        <v>25</v>
      </c>
      <c r="H9" s="68" t="s">
        <v>26</v>
      </c>
      <c r="I9" s="68"/>
      <c r="J9" s="68"/>
      <c r="K9" s="68"/>
      <c r="L9" s="68"/>
      <c r="M9" s="14"/>
      <c r="O9" s="5"/>
      <c r="P9" s="31"/>
      <c r="Q9" s="31"/>
      <c r="R9" s="39"/>
      <c r="S9" s="39"/>
      <c r="T9" s="39"/>
      <c r="U9" s="39"/>
      <c r="V9" s="50" t="s">
        <v>10</v>
      </c>
      <c r="W9" s="50" t="s">
        <v>11</v>
      </c>
      <c r="X9" s="50" t="s">
        <v>12</v>
      </c>
      <c r="Y9" s="50" t="s">
        <v>13</v>
      </c>
      <c r="Z9" s="50" t="s">
        <v>18</v>
      </c>
      <c r="AA9" s="39"/>
      <c r="AB9" s="39"/>
      <c r="AC9" s="39"/>
    </row>
    <row r="10" spans="2:29" ht="3.75" customHeight="1" thickBot="1" x14ac:dyDescent="0.35">
      <c r="B10" s="5"/>
      <c r="C10" s="5"/>
      <c r="D10" s="7"/>
      <c r="E10" s="6"/>
      <c r="F10" s="5"/>
      <c r="G10" s="8"/>
      <c r="H10" s="8"/>
      <c r="I10" s="8"/>
      <c r="J10" s="8"/>
      <c r="K10" s="8"/>
      <c r="L10" s="8"/>
      <c r="O10" s="5"/>
      <c r="P10" s="31"/>
      <c r="Q10" s="31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</row>
    <row r="11" spans="2:29" ht="17.25" customHeight="1" thickTop="1" x14ac:dyDescent="0.2">
      <c r="B11" s="5"/>
      <c r="C11" s="17"/>
      <c r="D11" s="18" t="s">
        <v>8</v>
      </c>
      <c r="E11" s="19">
        <v>5</v>
      </c>
      <c r="F11" s="73" t="s">
        <v>29</v>
      </c>
      <c r="G11" s="21"/>
      <c r="H11" s="21"/>
      <c r="I11" s="21"/>
      <c r="J11" s="21"/>
      <c r="K11" s="21"/>
      <c r="L11" s="21"/>
      <c r="O11" s="5"/>
      <c r="P11" s="51" t="b">
        <v>0</v>
      </c>
      <c r="Q11" s="51" t="b">
        <v>0</v>
      </c>
      <c r="R11" s="51" t="b">
        <v>0</v>
      </c>
      <c r="S11" s="51" t="b">
        <v>0</v>
      </c>
      <c r="T11" s="51" t="b">
        <v>0</v>
      </c>
      <c r="U11" s="51" t="b">
        <v>0</v>
      </c>
      <c r="V11" s="39"/>
      <c r="W11" s="39"/>
      <c r="X11" s="39">
        <f>COUNTIF(R11:R13,TRUE)</f>
        <v>0</v>
      </c>
      <c r="Y11" s="39">
        <f>COUNTIF(S11:S13,TRUE)</f>
        <v>0</v>
      </c>
      <c r="Z11" s="39">
        <f>COUNTIF(T11:T13,TRUE)</f>
        <v>0</v>
      </c>
      <c r="AA11" s="39"/>
      <c r="AB11" s="39" t="s">
        <v>21</v>
      </c>
      <c r="AC11" s="39"/>
    </row>
    <row r="12" spans="2:29" ht="15" customHeight="1" x14ac:dyDescent="0.2">
      <c r="B12" s="5"/>
      <c r="C12" s="16"/>
      <c r="D12" s="71" t="s">
        <v>24</v>
      </c>
      <c r="E12" s="9"/>
      <c r="F12" s="57" t="str">
        <f>IF(P11=TRUE,"Männer / Frauen (SpS, E2/E1/T4)","")</f>
        <v/>
      </c>
      <c r="G12" s="29"/>
      <c r="H12" s="29"/>
      <c r="I12" s="57" t="str">
        <f>IF(Q11=TRUE,"Männer / Frauen (SpS, E2/E1/T4)","")</f>
        <v/>
      </c>
      <c r="J12" s="57"/>
      <c r="K12" s="62" t="s">
        <v>27</v>
      </c>
      <c r="L12" s="63" t="str">
        <f>IF(T11=FALSE,"","13:15-16:00 T1/T2")</f>
        <v/>
      </c>
      <c r="O12" s="5"/>
      <c r="P12" s="51" t="b">
        <v>0</v>
      </c>
      <c r="Q12" s="51" t="b">
        <v>0</v>
      </c>
      <c r="R12" s="51" t="b">
        <v>0</v>
      </c>
      <c r="S12" s="51" t="b">
        <v>0</v>
      </c>
      <c r="T12" s="51" t="b">
        <v>0</v>
      </c>
      <c r="U12" s="51" t="b">
        <v>0</v>
      </c>
      <c r="V12" s="39">
        <f>COUNTIF(P11:P14,TRUE)</f>
        <v>0</v>
      </c>
      <c r="W12" s="39">
        <f>COUNTIF(Q11:Q14,TRUE)</f>
        <v>0</v>
      </c>
      <c r="X12" s="39"/>
      <c r="Y12" s="39"/>
      <c r="Z12" s="39"/>
      <c r="AA12" s="39"/>
      <c r="AB12" s="93" t="s">
        <v>35</v>
      </c>
      <c r="AC12" s="39"/>
    </row>
    <row r="13" spans="2:29" ht="14.25" x14ac:dyDescent="0.2">
      <c r="B13" s="5"/>
      <c r="C13" s="54"/>
      <c r="E13" s="9"/>
      <c r="F13" s="57"/>
      <c r="G13" s="82" t="str">
        <f>IF(P11=FALSE,"","09:15-10:45")</f>
        <v/>
      </c>
      <c r="H13" s="82" t="str">
        <f>IF(Q11=FALSE,"","11:35-13:05")</f>
        <v/>
      </c>
      <c r="I13" s="57"/>
      <c r="J13" s="57"/>
      <c r="K13" s="10"/>
      <c r="L13" s="22"/>
      <c r="O13" s="5"/>
      <c r="P13" s="51" t="b">
        <v>0</v>
      </c>
      <c r="Q13" s="51" t="b">
        <v>0</v>
      </c>
      <c r="R13" s="51" t="b">
        <v>0</v>
      </c>
      <c r="S13" s="51"/>
      <c r="T13" s="51"/>
      <c r="U13" s="51"/>
      <c r="V13" s="39"/>
      <c r="W13" s="39"/>
      <c r="X13" s="39"/>
      <c r="Y13" s="39"/>
      <c r="Z13" s="39"/>
      <c r="AA13" s="39"/>
      <c r="AB13" s="93" t="s">
        <v>36</v>
      </c>
      <c r="AC13" s="39"/>
    </row>
    <row r="14" spans="2:29" x14ac:dyDescent="0.2">
      <c r="B14" s="5"/>
      <c r="C14" s="54"/>
      <c r="D14" s="40"/>
      <c r="E14" s="9"/>
      <c r="F14" s="57" t="str">
        <f>IF(P13=TRUE,"Junioren / Juniorinnen (T4-J/T3/T2/T1)","")</f>
        <v/>
      </c>
      <c r="G14" s="29"/>
      <c r="H14" s="29"/>
      <c r="I14" s="57" t="str">
        <f>IF(Q13=TRUE,"Junioren / Juniorinnen (T4-J/T3/T2/T1)","")</f>
        <v/>
      </c>
      <c r="J14" s="57"/>
      <c r="K14" s="62" t="s">
        <v>27</v>
      </c>
      <c r="L14" s="37" t="str">
        <f>IF(T12=FALSE,"","So. 09:15-12:00")</f>
        <v/>
      </c>
      <c r="O14" s="5"/>
      <c r="P14" s="51" t="b">
        <v>0</v>
      </c>
      <c r="Q14" s="51" t="b">
        <v>0</v>
      </c>
      <c r="R14" s="51" t="b">
        <v>0</v>
      </c>
      <c r="S14" s="51"/>
      <c r="T14" s="51"/>
      <c r="U14" s="51"/>
      <c r="V14" s="39"/>
      <c r="W14" s="39"/>
      <c r="X14" s="39"/>
      <c r="Y14" s="39"/>
      <c r="Z14" s="39"/>
      <c r="AA14" s="39"/>
      <c r="AB14" s="60"/>
      <c r="AC14" s="39"/>
    </row>
    <row r="15" spans="2:29" x14ac:dyDescent="0.2">
      <c r="B15" s="5"/>
      <c r="C15" s="16"/>
      <c r="D15" s="3"/>
      <c r="E15" s="9"/>
      <c r="F15" s="57"/>
      <c r="G15" s="82" t="str">
        <f>IF(P13=FALSE,"","13:45-15:15")</f>
        <v/>
      </c>
      <c r="H15" s="82" t="str">
        <f>IF(Q13=FALSE,"","16:05-17:35")</f>
        <v/>
      </c>
      <c r="I15" s="57"/>
      <c r="J15" s="57"/>
      <c r="K15" s="37" t="str">
        <f>IF(S12=FALSE,"","(gemischt T3)")</f>
        <v/>
      </c>
      <c r="L15" s="37" t="str">
        <f>IF(T12=FALSE,"","(gemischt T3)")</f>
        <v/>
      </c>
      <c r="O15" s="5"/>
      <c r="P15" s="51"/>
      <c r="Q15" s="51"/>
      <c r="R15" s="51"/>
      <c r="S15" s="51"/>
      <c r="T15" s="51"/>
      <c r="U15" s="51"/>
      <c r="V15" s="39"/>
      <c r="W15" s="39"/>
      <c r="X15" s="39"/>
      <c r="Y15" s="39"/>
      <c r="Z15" s="39"/>
      <c r="AA15" s="39"/>
      <c r="AB15" s="60"/>
      <c r="AC15" s="39"/>
    </row>
    <row r="16" spans="2:29" ht="15.75" customHeight="1" thickBot="1" x14ac:dyDescent="0.25">
      <c r="B16" s="5"/>
      <c r="C16" s="23"/>
      <c r="D16" s="24"/>
      <c r="E16" s="25"/>
      <c r="F16" s="35"/>
      <c r="G16" s="30"/>
      <c r="H16" s="30"/>
      <c r="I16" s="57"/>
      <c r="J16" s="57"/>
      <c r="K16" s="27"/>
      <c r="L16" s="28"/>
      <c r="O16" s="5"/>
      <c r="P16" s="51"/>
      <c r="Q16" s="51"/>
      <c r="R16" s="51"/>
      <c r="S16" s="51"/>
      <c r="T16" s="51"/>
      <c r="U16" s="51"/>
      <c r="V16" s="39"/>
      <c r="W16" s="39"/>
      <c r="X16" s="39"/>
      <c r="Y16" s="39"/>
      <c r="Z16" s="39"/>
      <c r="AA16" s="39"/>
      <c r="AB16" s="60"/>
      <c r="AC16" s="39"/>
    </row>
    <row r="17" spans="2:29" ht="17.25" customHeight="1" thickTop="1" x14ac:dyDescent="0.2">
      <c r="B17" s="5"/>
      <c r="C17" s="17"/>
      <c r="D17" s="18" t="s">
        <v>8</v>
      </c>
      <c r="E17" s="19">
        <v>5</v>
      </c>
      <c r="F17" s="73" t="s">
        <v>30</v>
      </c>
      <c r="G17" s="21"/>
      <c r="H17" s="21"/>
      <c r="I17" s="81"/>
      <c r="J17" s="21"/>
      <c r="K17" s="21"/>
      <c r="L17" s="21"/>
      <c r="O17" s="5"/>
      <c r="P17" s="51" t="b">
        <v>0</v>
      </c>
      <c r="Q17" s="51" t="b">
        <v>0</v>
      </c>
      <c r="R17" s="51" t="b">
        <v>0</v>
      </c>
      <c r="S17" s="51" t="b">
        <v>0</v>
      </c>
      <c r="T17" s="51" t="b">
        <v>0</v>
      </c>
      <c r="U17" s="51" t="b">
        <v>0</v>
      </c>
      <c r="V17" s="39"/>
      <c r="W17" s="39"/>
      <c r="X17" s="39">
        <f>COUNTIF(R17:R19,TRUE)</f>
        <v>0</v>
      </c>
      <c r="Y17" s="39">
        <f>COUNTIF(S17:S19,TRUE)</f>
        <v>0</v>
      </c>
      <c r="Z17" s="39">
        <f>COUNTIF(T17:T19,TRUE)</f>
        <v>0</v>
      </c>
      <c r="AA17" s="39"/>
      <c r="AC17" s="39"/>
    </row>
    <row r="18" spans="2:29" ht="15" customHeight="1" x14ac:dyDescent="0.2">
      <c r="B18" s="5"/>
      <c r="C18" s="16"/>
      <c r="D18" s="71" t="s">
        <v>24</v>
      </c>
      <c r="E18" s="9"/>
      <c r="F18" s="57" t="str">
        <f>IF(P17=TRUE,"Junioren / Juniorinnen (T4-J/T3/T2/T1)","")</f>
        <v/>
      </c>
      <c r="G18" s="29"/>
      <c r="H18" s="29"/>
      <c r="I18" s="57" t="str">
        <f>IF(Q17=TRUE,"Junioren / Juniorinnen (T4-J/T3/T2/T1)","")</f>
        <v/>
      </c>
      <c r="J18" s="57"/>
      <c r="K18" s="62" t="s">
        <v>28</v>
      </c>
      <c r="L18" s="63" t="str">
        <f>IF(T17=FALSE,"","09:15-12:00 WK2")</f>
        <v/>
      </c>
      <c r="O18" s="5"/>
      <c r="P18" s="51"/>
      <c r="Q18" s="51" t="b">
        <v>0</v>
      </c>
      <c r="R18" s="51" t="b">
        <v>0</v>
      </c>
      <c r="S18" s="51" t="b">
        <v>0</v>
      </c>
      <c r="T18" s="51" t="b">
        <v>0</v>
      </c>
      <c r="U18" s="51" t="b">
        <v>0</v>
      </c>
      <c r="V18" s="39">
        <f>COUNTIF(P17:P20,TRUE)</f>
        <v>0</v>
      </c>
      <c r="W18" s="39">
        <f>COUNTIF(Q17:Q20,TRUE)</f>
        <v>0</v>
      </c>
      <c r="X18" s="39"/>
      <c r="Y18" s="39"/>
      <c r="Z18" s="39"/>
      <c r="AA18" s="39"/>
      <c r="AB18" s="39"/>
      <c r="AC18" s="39"/>
    </row>
    <row r="19" spans="2:29" x14ac:dyDescent="0.2">
      <c r="B19" s="5"/>
      <c r="C19" s="54"/>
      <c r="D19" s="40"/>
      <c r="E19" s="9"/>
      <c r="F19" s="57"/>
      <c r="G19" s="82" t="str">
        <f>IF(P17=FALSE,"","09:15-10:45")</f>
        <v/>
      </c>
      <c r="H19" s="83" t="str">
        <f>IF(Q17=FALSE,"","11:20-12:50")</f>
        <v/>
      </c>
      <c r="I19" s="57"/>
      <c r="J19" s="57"/>
      <c r="K19" s="62" t="str">
        <f>IF(S17=FALSE,"","(SpS E2/E1/T4/T4-J)")</f>
        <v/>
      </c>
      <c r="L19" s="70" t="str">
        <f>IF(T17=FALSE,"","(T3/T2/T1)")</f>
        <v/>
      </c>
      <c r="O19" s="5"/>
      <c r="P19" s="51" t="b">
        <v>0</v>
      </c>
      <c r="Q19" s="51" t="b">
        <v>0</v>
      </c>
      <c r="R19" s="51" t="b">
        <v>0</v>
      </c>
      <c r="S19" s="51"/>
      <c r="T19" s="51"/>
      <c r="U19" s="51"/>
      <c r="V19" s="39"/>
      <c r="W19" s="39"/>
      <c r="X19" s="39"/>
      <c r="Y19" s="39"/>
      <c r="Z19" s="39"/>
      <c r="AA19" s="39"/>
      <c r="AB19" s="39"/>
      <c r="AC19" s="39"/>
    </row>
    <row r="20" spans="2:29" x14ac:dyDescent="0.2">
      <c r="B20" s="5"/>
      <c r="C20" s="54"/>
      <c r="D20" s="3"/>
      <c r="E20" s="9"/>
      <c r="F20" s="57" t="str">
        <f>IF(P19=TRUE,"Männer / Frauen (SpS, E2/E1/T4)","")</f>
        <v/>
      </c>
      <c r="G20" s="29"/>
      <c r="H20" s="29"/>
      <c r="I20" s="57" t="str">
        <f>IF(Q20=TRUE,"Männer / Frauen (SpS, E2/E1/T4)","")</f>
        <v/>
      </c>
      <c r="J20" s="57"/>
      <c r="K20" s="62" t="s">
        <v>28</v>
      </c>
      <c r="L20" s="69"/>
      <c r="O20" s="5"/>
      <c r="P20" s="51"/>
      <c r="Q20" s="51" t="b">
        <v>0</v>
      </c>
      <c r="R20" s="51" t="b">
        <v>0</v>
      </c>
      <c r="S20" s="51"/>
      <c r="T20" s="51"/>
      <c r="U20" s="51"/>
      <c r="V20" s="39"/>
      <c r="W20" s="39"/>
      <c r="X20" s="39"/>
      <c r="Y20" s="39"/>
      <c r="Z20" s="39"/>
      <c r="AA20" s="39"/>
      <c r="AC20" s="39"/>
    </row>
    <row r="21" spans="2:29" x14ac:dyDescent="0.2">
      <c r="B21" s="5"/>
      <c r="C21" s="16"/>
      <c r="D21" s="3"/>
      <c r="E21" s="9"/>
      <c r="F21" s="57"/>
      <c r="G21" s="82" t="str">
        <f>IF(P19=FALSE,"","13:25-14:55")</f>
        <v/>
      </c>
      <c r="H21" s="82" t="str">
        <f>IF(Q20=FALSE,"","15:30-17:00")</f>
        <v/>
      </c>
      <c r="I21" s="57"/>
      <c r="J21" s="57"/>
      <c r="K21" s="62" t="str">
        <f>IF(S18=FALSE,"","12:00- 14:45 WK1")</f>
        <v/>
      </c>
      <c r="L21" s="37" t="str">
        <f>IF(T18=FALSE,"","13:00-15:45 WK2")</f>
        <v/>
      </c>
      <c r="O21" s="5"/>
      <c r="P21" s="51"/>
      <c r="Q21" s="51"/>
      <c r="R21" s="51"/>
      <c r="S21" s="51"/>
      <c r="T21" s="51"/>
      <c r="U21" s="51"/>
      <c r="V21" s="39"/>
      <c r="W21" s="39"/>
      <c r="X21" s="39"/>
      <c r="Y21" s="39"/>
      <c r="Z21" s="39"/>
      <c r="AA21" s="39"/>
      <c r="AB21" s="39"/>
      <c r="AC21" s="39"/>
    </row>
    <row r="22" spans="2:29" ht="15.75" customHeight="1" thickBot="1" x14ac:dyDescent="0.25">
      <c r="B22" s="5"/>
      <c r="C22" s="23"/>
      <c r="D22" s="24"/>
      <c r="E22" s="25"/>
      <c r="F22" s="35"/>
      <c r="G22" s="30"/>
      <c r="H22" s="30"/>
      <c r="I22" s="57"/>
      <c r="J22" s="57"/>
      <c r="K22" s="77" t="str">
        <f>IF(S18=FALSE,"","(T3/T2/T1)")</f>
        <v/>
      </c>
      <c r="L22" s="79" t="str">
        <f>IF(T18=FALSE,"","(SpS E2/E1/T4/T4-J)")</f>
        <v/>
      </c>
      <c r="O22" s="5"/>
      <c r="P22" s="51"/>
      <c r="Q22" s="51"/>
      <c r="R22" s="51"/>
      <c r="S22" s="51"/>
      <c r="T22" s="51"/>
      <c r="U22" s="51"/>
      <c r="V22" s="39"/>
      <c r="W22" s="39"/>
      <c r="X22" s="39"/>
      <c r="Y22" s="39"/>
      <c r="Z22" s="39"/>
      <c r="AA22" s="39"/>
    </row>
    <row r="23" spans="2:29" ht="17.25" customHeight="1" thickTop="1" x14ac:dyDescent="0.2">
      <c r="B23" s="5"/>
      <c r="C23" s="17"/>
      <c r="D23" s="18" t="s">
        <v>8</v>
      </c>
      <c r="E23" s="19">
        <v>6</v>
      </c>
      <c r="F23" s="73" t="s">
        <v>31</v>
      </c>
      <c r="G23" s="21"/>
      <c r="H23" s="21"/>
      <c r="I23" s="21"/>
      <c r="J23" s="21"/>
      <c r="K23" s="21"/>
      <c r="L23" s="21"/>
      <c r="O23" s="5"/>
      <c r="P23" s="51" t="b">
        <v>0</v>
      </c>
      <c r="Q23" s="51" t="b">
        <v>0</v>
      </c>
      <c r="R23" s="51" t="b">
        <v>0</v>
      </c>
      <c r="S23" s="51" t="b">
        <v>0</v>
      </c>
      <c r="T23" s="51" t="b">
        <v>0</v>
      </c>
      <c r="U23" s="51" t="b">
        <v>0</v>
      </c>
      <c r="V23" s="39"/>
      <c r="W23" s="39"/>
      <c r="X23" s="39">
        <f>COUNTIF(R23:R25,TRUE)</f>
        <v>0</v>
      </c>
      <c r="Y23" s="39">
        <f>COUNTIF(S23:S25,TRUE)</f>
        <v>0</v>
      </c>
      <c r="Z23" s="39">
        <f>COUNTIF(T23:T25,TRUE)</f>
        <v>0</v>
      </c>
      <c r="AA23" s="39"/>
    </row>
    <row r="24" spans="2:29" ht="15" customHeight="1" x14ac:dyDescent="0.2">
      <c r="B24" s="5"/>
      <c r="C24" s="16"/>
      <c r="D24" s="72" t="s">
        <v>24</v>
      </c>
      <c r="E24" s="9"/>
      <c r="F24" s="67" t="str">
        <f>IF(P23=TRUE,"Männer / Frauen (SpS, E2/E1/T4)","")</f>
        <v/>
      </c>
      <c r="G24" s="29"/>
      <c r="H24" s="29"/>
      <c r="I24" s="57" t="str">
        <f>IF(Q23=TRUE,"Männer / Frauen (SpS, E2/E1/T4)","")</f>
        <v/>
      </c>
      <c r="J24" s="57"/>
      <c r="K24" s="62" t="s">
        <v>27</v>
      </c>
      <c r="L24" s="65" t="str">
        <f>IF(T23=FALSE,"","Frauen/Jun. 08:15-11:00")</f>
        <v/>
      </c>
      <c r="O24" s="5"/>
      <c r="P24" s="51" t="b">
        <v>0</v>
      </c>
      <c r="Q24" s="51" t="b">
        <v>0</v>
      </c>
      <c r="R24" s="51" t="b">
        <v>0</v>
      </c>
      <c r="S24" s="51" t="b">
        <v>0</v>
      </c>
      <c r="T24" s="51" t="b">
        <v>0</v>
      </c>
      <c r="U24" s="51" t="b">
        <v>0</v>
      </c>
      <c r="V24" s="39">
        <f>COUNTIF(P23:P26,TRUE)</f>
        <v>0</v>
      </c>
      <c r="W24" s="39">
        <f>COUNTIF(Q23:Q26,TRUE)</f>
        <v>0</v>
      </c>
      <c r="X24" s="39"/>
      <c r="Y24" s="39"/>
      <c r="Z24" s="39"/>
      <c r="AA24" s="39"/>
    </row>
    <row r="25" spans="2:29" x14ac:dyDescent="0.2">
      <c r="B25" s="5"/>
      <c r="C25" s="54"/>
      <c r="D25" s="40"/>
      <c r="E25" s="9"/>
      <c r="F25" s="57"/>
      <c r="G25" s="82" t="str">
        <f>IF(P23=FALSE,"","09:15-10:45")</f>
        <v/>
      </c>
      <c r="H25" s="82" t="str">
        <f>IF(Q23=FALSE,"","11:35-13:05")</f>
        <v/>
      </c>
      <c r="I25" s="57"/>
      <c r="J25" s="57"/>
      <c r="K25" s="62"/>
      <c r="L25" s="22"/>
      <c r="O25" s="5"/>
      <c r="P25" s="51" t="b">
        <v>0</v>
      </c>
      <c r="Q25" s="51" t="b">
        <v>0</v>
      </c>
      <c r="R25" s="51" t="b">
        <v>0</v>
      </c>
      <c r="S25" s="51"/>
      <c r="T25" s="51"/>
      <c r="U25" s="51"/>
      <c r="V25" s="39"/>
      <c r="W25" s="39"/>
      <c r="X25" s="39"/>
      <c r="Y25" s="39"/>
      <c r="Z25" s="39"/>
      <c r="AA25" s="39"/>
    </row>
    <row r="26" spans="2:29" x14ac:dyDescent="0.2">
      <c r="B26" s="5"/>
      <c r="C26" s="54"/>
      <c r="D26" s="3"/>
      <c r="E26" s="9"/>
      <c r="F26" s="57" t="str">
        <f>IF(P25=TRUE,"Junioren / Juniorinnen (T4-J/T3/T2/T1)","")</f>
        <v/>
      </c>
      <c r="G26" s="29"/>
      <c r="H26" s="29"/>
      <c r="I26" s="57" t="str">
        <f>IF(Q25=TRUE,"Junioren / Juniorinnen (T4-J/T3/T2/T1)","")</f>
        <v/>
      </c>
      <c r="J26" s="57"/>
      <c r="K26" s="62" t="s">
        <v>27</v>
      </c>
      <c r="L26" s="64" t="str">
        <f>IF(T24=FALSE,"","Frauen/Jun. 13:30-16.15")</f>
        <v/>
      </c>
      <c r="O26" s="5"/>
      <c r="P26" s="51" t="b">
        <v>0</v>
      </c>
      <c r="Q26" s="51" t="b">
        <v>0</v>
      </c>
      <c r="R26" s="51" t="b">
        <v>0</v>
      </c>
      <c r="S26" s="51"/>
      <c r="T26" s="51"/>
      <c r="U26" s="51"/>
      <c r="V26" s="39"/>
      <c r="W26" s="39"/>
      <c r="X26" s="39"/>
      <c r="Y26" s="39"/>
      <c r="Z26" s="39"/>
      <c r="AA26" s="39"/>
    </row>
    <row r="27" spans="2:29" x14ac:dyDescent="0.2">
      <c r="B27" s="5"/>
      <c r="C27" s="16"/>
      <c r="D27" s="3"/>
      <c r="E27" s="9"/>
      <c r="F27" s="57"/>
      <c r="G27" s="82" t="str">
        <f>IF(P25=FALSE,"","13:45-15:15")</f>
        <v/>
      </c>
      <c r="H27" s="82" t="str">
        <f>IF(Q25=FALSE,"","16:05-17:35")</f>
        <v/>
      </c>
      <c r="I27" s="57"/>
      <c r="J27" s="57"/>
      <c r="K27" s="62"/>
      <c r="L27" s="66"/>
      <c r="O27" s="5"/>
      <c r="P27" s="51"/>
      <c r="Q27" s="51"/>
      <c r="R27" s="51"/>
      <c r="S27" s="51"/>
      <c r="T27" s="51"/>
      <c r="U27" s="51"/>
      <c r="V27" s="39"/>
      <c r="W27" s="39"/>
      <c r="X27" s="39"/>
      <c r="Y27" s="39"/>
      <c r="Z27" s="39"/>
      <c r="AA27" s="39"/>
    </row>
    <row r="28" spans="2:29" ht="15.75" customHeight="1" thickBot="1" x14ac:dyDescent="0.25">
      <c r="B28" s="5"/>
      <c r="C28" s="23"/>
      <c r="D28" s="24"/>
      <c r="E28" s="25"/>
      <c r="F28" s="26"/>
      <c r="G28" s="30"/>
      <c r="H28" s="30"/>
      <c r="I28" s="57"/>
      <c r="J28" s="57"/>
      <c r="K28" s="27"/>
      <c r="L28" s="28"/>
      <c r="O28" s="5"/>
      <c r="P28" s="51"/>
      <c r="Q28" s="51"/>
      <c r="R28" s="51"/>
      <c r="S28" s="51"/>
      <c r="T28" s="51"/>
      <c r="U28" s="51"/>
      <c r="V28" s="39"/>
      <c r="W28" s="39"/>
      <c r="X28" s="39"/>
      <c r="Y28" s="39"/>
      <c r="Z28" s="39"/>
      <c r="AA28" s="39"/>
    </row>
    <row r="29" spans="2:29" ht="17.25" customHeight="1" thickTop="1" x14ac:dyDescent="0.2">
      <c r="B29" s="5"/>
      <c r="C29" s="17"/>
      <c r="D29" s="18" t="s">
        <v>8</v>
      </c>
      <c r="E29" s="19">
        <v>6</v>
      </c>
      <c r="F29" s="73" t="s">
        <v>32</v>
      </c>
      <c r="G29" s="21"/>
      <c r="H29" s="21"/>
      <c r="I29" s="81"/>
      <c r="J29" s="21"/>
      <c r="K29" s="21"/>
      <c r="L29" s="21"/>
      <c r="O29" s="5"/>
      <c r="P29" s="51" t="b">
        <v>0</v>
      </c>
      <c r="Q29" s="51" t="b">
        <v>0</v>
      </c>
      <c r="R29" s="51" t="b">
        <v>0</v>
      </c>
      <c r="S29" s="51" t="b">
        <v>0</v>
      </c>
      <c r="T29" s="51" t="b">
        <v>0</v>
      </c>
      <c r="U29" s="51" t="b">
        <v>0</v>
      </c>
      <c r="V29" s="39"/>
      <c r="W29" s="39"/>
      <c r="X29" s="39">
        <f>COUNTIF(R29:R31,TRUE)</f>
        <v>0</v>
      </c>
      <c r="Y29" s="39">
        <f>COUNTIF(S29:S31,TRUE)</f>
        <v>0</v>
      </c>
      <c r="Z29" s="39">
        <f>COUNTIF(T29:T31,TRUE)</f>
        <v>0</v>
      </c>
      <c r="AA29" s="39"/>
    </row>
    <row r="30" spans="2:29" ht="15" customHeight="1" x14ac:dyDescent="0.2">
      <c r="B30" s="5"/>
      <c r="C30" s="16"/>
      <c r="D30" s="71" t="s">
        <v>24</v>
      </c>
      <c r="E30" s="9"/>
      <c r="F30" s="57" t="str">
        <f>IF(P29=TRUE,"Junioren / Juniorinnen (T4-J/T3/T2/T1)","")</f>
        <v/>
      </c>
      <c r="G30" s="29"/>
      <c r="H30" s="29"/>
      <c r="I30" s="57" t="str">
        <f>IF(Q29=TRUE,"Junioren / Juniorinnen (T4-J/T3/T2/T1)","")</f>
        <v/>
      </c>
      <c r="J30" s="57"/>
      <c r="K30" s="62" t="s">
        <v>28</v>
      </c>
      <c r="L30" s="63" t="str">
        <f>IF(U29=FALSE,"","09:15-12:00 WK2")</f>
        <v/>
      </c>
      <c r="O30" s="5"/>
      <c r="P30" s="51"/>
      <c r="Q30" s="51" t="b">
        <v>0</v>
      </c>
      <c r="R30" s="51" t="b">
        <v>0</v>
      </c>
      <c r="S30" s="51" t="b">
        <v>0</v>
      </c>
      <c r="T30" s="51" t="b">
        <v>0</v>
      </c>
      <c r="U30" s="51" t="b">
        <v>0</v>
      </c>
      <c r="V30" s="39">
        <f>COUNTIF(P29:P32,TRUE)</f>
        <v>0</v>
      </c>
      <c r="W30" s="39">
        <f>COUNTIF(Q29:Q32,TRUE)</f>
        <v>0</v>
      </c>
      <c r="X30" s="39"/>
      <c r="Y30" s="39"/>
      <c r="Z30" s="39"/>
      <c r="AA30" s="39"/>
    </row>
    <row r="31" spans="2:29" x14ac:dyDescent="0.2">
      <c r="B31" s="5"/>
      <c r="C31" s="54"/>
      <c r="D31" s="40"/>
      <c r="E31" s="9"/>
      <c r="F31" s="57"/>
      <c r="G31" s="82" t="str">
        <f>IF(P29=FALSE,"","09:15-10:45")</f>
        <v/>
      </c>
      <c r="H31" s="82" t="str">
        <f>IF(Q29=FALSE,"","11:20-12:50")</f>
        <v/>
      </c>
      <c r="I31" s="57"/>
      <c r="J31" s="57"/>
      <c r="K31" s="74" t="str">
        <f>IF(T29=FALSE,"","(SpS E2/E1/T4/T4-J)")</f>
        <v/>
      </c>
      <c r="L31" s="76" t="str">
        <f>IF(U29=FALSE,"","(T3/T2/T1)")</f>
        <v/>
      </c>
      <c r="O31" s="5"/>
      <c r="P31" s="51" t="b">
        <v>0</v>
      </c>
      <c r="Q31" s="51" t="b">
        <v>0</v>
      </c>
      <c r="R31" s="51" t="b">
        <v>0</v>
      </c>
      <c r="S31" s="51"/>
      <c r="T31" s="51"/>
      <c r="U31" s="51"/>
      <c r="V31" s="39"/>
      <c r="W31" s="39"/>
      <c r="X31" s="39"/>
      <c r="Y31" s="39"/>
      <c r="Z31" s="39"/>
      <c r="AA31" s="39"/>
    </row>
    <row r="32" spans="2:29" x14ac:dyDescent="0.2">
      <c r="B32" s="5"/>
      <c r="C32" s="54"/>
      <c r="D32" s="3"/>
      <c r="E32" s="9"/>
      <c r="F32" s="57" t="str">
        <f>IF(P31=TRUE,"Männer / Frauen (SpS, E2/E1/T4)","")</f>
        <v/>
      </c>
      <c r="G32" s="29"/>
      <c r="H32" s="29"/>
      <c r="I32" s="57" t="str">
        <f>IF(Q31=TRUE,"Männer / Frauen (SpS, E2/E1/T4)","")</f>
        <v/>
      </c>
      <c r="J32" s="57"/>
      <c r="K32" s="62" t="s">
        <v>28</v>
      </c>
      <c r="L32" s="22"/>
      <c r="O32" s="5"/>
      <c r="P32" s="51"/>
      <c r="Q32" s="51" t="b">
        <v>0</v>
      </c>
      <c r="R32" s="51" t="b">
        <v>0</v>
      </c>
      <c r="S32" s="51"/>
      <c r="T32" s="51"/>
      <c r="U32" s="51"/>
      <c r="V32" s="39"/>
      <c r="W32" s="39"/>
      <c r="X32" s="39"/>
      <c r="Y32" s="39"/>
      <c r="Z32" s="39"/>
      <c r="AA32" s="39"/>
    </row>
    <row r="33" spans="2:27" x14ac:dyDescent="0.2">
      <c r="B33" s="5"/>
      <c r="C33" s="16"/>
      <c r="D33" s="3"/>
      <c r="E33" s="9"/>
      <c r="F33" s="57"/>
      <c r="G33" s="82" t="str">
        <f>IF(P31=FALSE,"","13:25-14:55")</f>
        <v/>
      </c>
      <c r="H33" s="82" t="str">
        <f>IF(Q31=FALSE,"","15:30-17:00")</f>
        <v/>
      </c>
      <c r="I33" s="57"/>
      <c r="J33" s="57"/>
      <c r="K33" s="37" t="str">
        <f>IF(S30=FALSE,"","12:00- 14:45 WK1")</f>
        <v/>
      </c>
      <c r="L33" s="37" t="str">
        <f>IF(T30=FALSE,"","13:00-15:45 WK2")</f>
        <v/>
      </c>
      <c r="O33" s="5"/>
      <c r="P33" s="51"/>
      <c r="Q33" s="51"/>
      <c r="R33" s="51"/>
      <c r="S33" s="51"/>
      <c r="T33" s="51"/>
      <c r="U33" s="51"/>
      <c r="V33" s="39"/>
      <c r="W33" s="39"/>
      <c r="X33" s="39"/>
      <c r="Y33" s="39"/>
      <c r="Z33" s="39"/>
      <c r="AA33" s="39"/>
    </row>
    <row r="34" spans="2:27" ht="15.75" customHeight="1" thickBot="1" x14ac:dyDescent="0.25">
      <c r="B34" s="5"/>
      <c r="C34" s="23"/>
      <c r="D34" s="24"/>
      <c r="E34" s="25"/>
      <c r="F34" s="26"/>
      <c r="G34" s="30"/>
      <c r="H34" s="30"/>
      <c r="I34" s="57"/>
      <c r="J34" s="57"/>
      <c r="K34" s="77" t="str">
        <f>IF(S30=FALSE,"","(T3/T2/T1)")</f>
        <v/>
      </c>
      <c r="L34" s="78" t="str">
        <f>IF(T30=FALSE,"","(SpS E2/E1/T4/T4-J)")</f>
        <v/>
      </c>
      <c r="O34" s="5"/>
      <c r="P34" s="51"/>
      <c r="Q34" s="51"/>
      <c r="R34" s="51"/>
      <c r="S34" s="51"/>
      <c r="T34" s="51"/>
      <c r="U34" s="51"/>
      <c r="V34" s="39"/>
      <c r="W34" s="39"/>
      <c r="X34" s="39"/>
      <c r="Y34" s="39"/>
      <c r="Z34" s="39"/>
      <c r="AA34" s="39"/>
    </row>
    <row r="35" spans="2:27" ht="17.25" customHeight="1" thickTop="1" x14ac:dyDescent="0.2">
      <c r="B35" s="5"/>
      <c r="C35" s="17"/>
      <c r="D35" s="18" t="s">
        <v>8</v>
      </c>
      <c r="E35" s="19">
        <v>8</v>
      </c>
      <c r="F35" s="73" t="s">
        <v>33</v>
      </c>
      <c r="G35" s="21"/>
      <c r="H35" s="21"/>
      <c r="I35" s="21"/>
      <c r="J35" s="21"/>
      <c r="K35" s="21"/>
      <c r="L35" s="21"/>
      <c r="O35" s="5"/>
      <c r="P35" s="51" t="b">
        <v>0</v>
      </c>
      <c r="Q35" s="51" t="b">
        <v>0</v>
      </c>
      <c r="R35" s="51" t="b">
        <v>0</v>
      </c>
      <c r="S35" s="51" t="b">
        <v>0</v>
      </c>
      <c r="T35" s="51" t="b">
        <v>0</v>
      </c>
      <c r="U35" s="51" t="b">
        <v>0</v>
      </c>
      <c r="V35" s="39"/>
      <c r="W35" s="39"/>
      <c r="X35" s="39">
        <f>COUNTIF(R35:R37,TRUE)</f>
        <v>0</v>
      </c>
      <c r="Y35" s="39">
        <f>COUNTIF(S35:S37,TRUE)</f>
        <v>0</v>
      </c>
      <c r="Z35" s="39">
        <f>COUNTIF(T35:T37,TRUE)</f>
        <v>0</v>
      </c>
      <c r="AA35" s="39"/>
    </row>
    <row r="36" spans="2:27" ht="15" customHeight="1" x14ac:dyDescent="0.2">
      <c r="B36" s="5"/>
      <c r="C36" s="16"/>
      <c r="D36" s="71" t="s">
        <v>24</v>
      </c>
      <c r="E36" s="9"/>
      <c r="F36" s="57" t="str">
        <f>IF(P35=TRUE,"Männer / Frauen (SpS, E2/E1/T4)","")</f>
        <v/>
      </c>
      <c r="G36" s="29"/>
      <c r="H36" s="29"/>
      <c r="I36" s="57" t="str">
        <f>IF(Q36=TRUE,"Männer / Frauen (SpS, E2/E1/T4)","")</f>
        <v/>
      </c>
      <c r="J36" s="57"/>
      <c r="K36" s="62" t="s">
        <v>27</v>
      </c>
      <c r="L36" s="75" t="str">
        <f>IF(T35=FALSE,"","Res. offene Klasse")</f>
        <v/>
      </c>
      <c r="O36" s="5"/>
      <c r="P36" s="51" t="b">
        <v>0</v>
      </c>
      <c r="Q36" s="51" t="b">
        <v>0</v>
      </c>
      <c r="R36" s="51" t="b">
        <v>0</v>
      </c>
      <c r="S36" s="51" t="b">
        <v>0</v>
      </c>
      <c r="T36" s="51" t="b">
        <v>0</v>
      </c>
      <c r="U36" s="51" t="b">
        <v>0</v>
      </c>
      <c r="V36" s="39">
        <f>COUNTIF(P36:P38,TRUE)</f>
        <v>0</v>
      </c>
      <c r="W36" s="39">
        <f>COUNTIF(Q35:Q38,TRUE)</f>
        <v>0</v>
      </c>
      <c r="X36" s="39"/>
      <c r="Y36" s="39"/>
      <c r="Z36" s="39"/>
      <c r="AA36" s="39"/>
    </row>
    <row r="37" spans="2:27" ht="15" customHeight="1" x14ac:dyDescent="0.2">
      <c r="B37" s="5"/>
      <c r="C37" s="54"/>
      <c r="D37" s="40"/>
      <c r="E37" s="9"/>
      <c r="F37" s="57" t="str">
        <f>IF(P36=TRUE,"Sa. gem. (T1/T2)  13:45-15:00 WK1","")</f>
        <v/>
      </c>
      <c r="G37" s="83" t="str">
        <f>IF(P35=FALSE,"","09:15-10:45")</f>
        <v/>
      </c>
      <c r="H37" s="83" t="str">
        <f>IF(Q36=FALSE,"","11:35-13:05")</f>
        <v/>
      </c>
      <c r="I37" s="57"/>
      <c r="J37" s="57"/>
      <c r="K37" s="62"/>
      <c r="L37" s="22"/>
      <c r="O37" s="5"/>
      <c r="P37" s="51" t="b">
        <v>0</v>
      </c>
      <c r="Q37" s="51" t="b">
        <v>0</v>
      </c>
      <c r="R37" s="51" t="b">
        <v>0</v>
      </c>
      <c r="S37" s="51"/>
      <c r="T37" s="51"/>
      <c r="U37" s="51"/>
      <c r="V37" s="39"/>
      <c r="W37" s="39"/>
      <c r="X37" s="39"/>
      <c r="Y37" s="39"/>
      <c r="Z37" s="39"/>
      <c r="AA37" s="39"/>
    </row>
    <row r="38" spans="2:27" x14ac:dyDescent="0.2">
      <c r="B38" s="5"/>
      <c r="C38" s="54"/>
      <c r="D38" s="3"/>
      <c r="E38" s="80"/>
      <c r="F38" s="57" t="str">
        <f>IF(P37=TRUE,"Junioren / Juniorinnen (T4-J/T3/T2/T1)","")</f>
        <v/>
      </c>
      <c r="G38" s="29"/>
      <c r="H38" s="29"/>
      <c r="I38" s="57" t="str">
        <f>IF(Q37=TRUE,"Junioren / Juniorinnen (T4-J/T3/T2/T1)","")</f>
        <v/>
      </c>
      <c r="J38" s="57"/>
      <c r="K38" s="62" t="s">
        <v>27</v>
      </c>
      <c r="L38" s="37"/>
      <c r="O38" s="5"/>
      <c r="P38" s="51" t="b">
        <v>0</v>
      </c>
      <c r="Q38" s="51" t="b">
        <v>0</v>
      </c>
      <c r="R38" s="51" t="b">
        <v>0</v>
      </c>
      <c r="S38" s="51"/>
      <c r="T38" s="51"/>
      <c r="U38" s="51"/>
      <c r="V38" s="39"/>
      <c r="W38" s="39"/>
      <c r="X38" s="39"/>
      <c r="Y38" s="39"/>
      <c r="Z38" s="39"/>
      <c r="AA38" s="39"/>
    </row>
    <row r="39" spans="2:27" ht="12.75" customHeight="1" x14ac:dyDescent="0.2">
      <c r="B39" s="5"/>
      <c r="C39" s="16"/>
      <c r="D39" s="3"/>
      <c r="E39" s="9"/>
      <c r="F39" s="57" t="str">
        <f>IF(P38=TRUE,"So. Frauen (E2/E1/T4/T4-J)  10:30-11:45","")</f>
        <v/>
      </c>
      <c r="G39" s="83" t="str">
        <f>IF(P37=FALSE,"","13:45-15:15")</f>
        <v/>
      </c>
      <c r="H39" s="83" t="str">
        <f>IF(Q37=FALSE,"","16:05-17:35")</f>
        <v/>
      </c>
      <c r="I39" s="57" t="str">
        <f>IF(Q38=TRUE,"So. gem. (T3)  16:30-17:45","")</f>
        <v/>
      </c>
      <c r="J39" s="57"/>
      <c r="K39" s="37" t="str">
        <f>IF(T36=FALSE,"","(T3/T2/T1)")</f>
        <v/>
      </c>
      <c r="L39" s="37"/>
      <c r="O39" s="5"/>
      <c r="P39" s="51"/>
      <c r="Q39" s="51"/>
      <c r="R39" s="51"/>
      <c r="S39" s="51"/>
      <c r="T39" s="51"/>
      <c r="U39" s="51"/>
      <c r="V39" s="39"/>
      <c r="W39" s="39"/>
      <c r="X39" s="39"/>
      <c r="Y39" s="39"/>
      <c r="Z39" s="39"/>
      <c r="AA39" s="39"/>
    </row>
    <row r="40" spans="2:27" ht="15" customHeight="1" thickBot="1" x14ac:dyDescent="0.25">
      <c r="B40" s="5"/>
      <c r="C40" s="23"/>
      <c r="D40" s="24"/>
      <c r="E40" s="25"/>
      <c r="F40" s="26"/>
      <c r="G40" s="30"/>
      <c r="H40" s="30"/>
      <c r="I40" s="26"/>
      <c r="J40" s="26"/>
      <c r="K40" s="27"/>
      <c r="L40" s="28"/>
      <c r="O40" s="5"/>
      <c r="P40" s="32"/>
      <c r="Q40" s="32"/>
      <c r="R40" s="51"/>
      <c r="S40" s="51"/>
      <c r="T40" s="51"/>
      <c r="U40" s="51"/>
      <c r="V40" s="39"/>
      <c r="W40" s="39"/>
      <c r="X40" s="39"/>
      <c r="Y40" s="39"/>
      <c r="Z40" s="39"/>
      <c r="AA40" s="39"/>
    </row>
    <row r="41" spans="2:27" ht="17.25" hidden="1" customHeight="1" thickTop="1" x14ac:dyDescent="0.2">
      <c r="B41" s="5"/>
      <c r="C41" s="17"/>
      <c r="D41" s="18" t="s">
        <v>8</v>
      </c>
      <c r="E41" s="19">
        <v>6</v>
      </c>
      <c r="F41" s="20" t="s">
        <v>9</v>
      </c>
      <c r="G41" s="21"/>
      <c r="H41" s="21"/>
      <c r="I41" s="21"/>
      <c r="J41" s="21"/>
      <c r="K41" s="21"/>
      <c r="L41" s="21"/>
      <c r="O41" s="5"/>
      <c r="P41" s="32" t="b">
        <v>0</v>
      </c>
      <c r="Q41" s="32" t="b">
        <v>0</v>
      </c>
      <c r="R41" s="51" t="b">
        <v>0</v>
      </c>
      <c r="S41" s="51" t="b">
        <v>0</v>
      </c>
      <c r="T41" s="51" t="b">
        <v>0</v>
      </c>
      <c r="U41" s="51"/>
      <c r="V41" s="39"/>
      <c r="W41" s="39"/>
      <c r="X41" s="39"/>
      <c r="Y41" s="39"/>
      <c r="Z41" s="39"/>
      <c r="AA41" s="39"/>
    </row>
    <row r="42" spans="2:27" ht="15" hidden="1" customHeight="1" x14ac:dyDescent="0.2">
      <c r="B42" s="5"/>
      <c r="C42" s="16"/>
      <c r="D42" s="3"/>
      <c r="E42" s="9"/>
      <c r="F42" s="34" t="str">
        <f>IF(Q42=FALSE,"","Samstag   09:00 - 10:45")</f>
        <v/>
      </c>
      <c r="G42" s="29"/>
      <c r="H42" s="29"/>
      <c r="I42" s="29"/>
      <c r="J42" s="36" t="str">
        <f>IF(R41=FALSE,"","Sa. 15:30-16:45")</f>
        <v/>
      </c>
      <c r="K42" s="36" t="str">
        <f>IF(S41=FALSE,"","So. 11:10-15:00")</f>
        <v/>
      </c>
      <c r="L42" s="38" t="str">
        <f>IF(T41=FALSE,"","So. 08:30-10:45")</f>
        <v/>
      </c>
      <c r="O42" s="5"/>
      <c r="P42" s="32" t="b">
        <v>0</v>
      </c>
      <c r="Q42" s="32" t="b">
        <v>0</v>
      </c>
      <c r="R42" s="51"/>
      <c r="S42" s="51" t="b">
        <v>0</v>
      </c>
      <c r="T42" s="51"/>
      <c r="U42" s="51"/>
      <c r="V42" s="39"/>
      <c r="W42" s="39"/>
      <c r="X42" s="39"/>
      <c r="Y42" s="39"/>
      <c r="Z42" s="39"/>
      <c r="AA42" s="39"/>
    </row>
    <row r="43" spans="2:27" ht="12.75" hidden="1" customHeight="1" x14ac:dyDescent="0.2">
      <c r="B43" s="5"/>
      <c r="C43" s="16"/>
      <c r="D43" s="3"/>
      <c r="E43" s="9"/>
      <c r="F43" s="34" t="str">
        <f>IF(P42=FALSE,"","Samstag   11:15 - 12:30")</f>
        <v/>
      </c>
      <c r="G43" s="29"/>
      <c r="H43" s="29"/>
      <c r="I43" s="29"/>
      <c r="J43" s="10"/>
      <c r="K43" s="10"/>
      <c r="L43" s="22"/>
      <c r="O43" s="5"/>
      <c r="P43" s="32" t="b">
        <v>0</v>
      </c>
      <c r="Q43" s="32" t="b">
        <v>0</v>
      </c>
      <c r="R43" s="51"/>
      <c r="S43" s="51"/>
      <c r="T43" s="51"/>
      <c r="U43" s="51"/>
      <c r="V43" s="39"/>
      <c r="W43" s="39"/>
      <c r="X43" s="39"/>
      <c r="Y43" s="39"/>
      <c r="Z43" s="39"/>
      <c r="AA43" s="39"/>
    </row>
    <row r="44" spans="2:27" ht="12.75" hidden="1" customHeight="1" x14ac:dyDescent="0.2">
      <c r="B44" s="5"/>
      <c r="C44" s="16"/>
      <c r="D44" s="3"/>
      <c r="E44" s="9"/>
      <c r="F44" s="34" t="str">
        <f>IF(AND(Q43=FALSE,P43=FALSE),"","Samstag   13:00 - 14:15/14:45")</f>
        <v/>
      </c>
      <c r="G44" s="29"/>
      <c r="H44" s="29"/>
      <c r="I44" s="29"/>
      <c r="J44" s="10"/>
      <c r="K44" s="33" t="str">
        <f>IF(S42=FALSE,"","Junioren")</f>
        <v/>
      </c>
      <c r="L44" s="22"/>
      <c r="O44" s="5"/>
      <c r="P44" s="32" t="b">
        <v>0</v>
      </c>
      <c r="Q44" s="32" t="b">
        <v>0</v>
      </c>
      <c r="R44" s="51"/>
      <c r="S44" s="51"/>
      <c r="T44" s="51"/>
      <c r="U44" s="51"/>
      <c r="V44" s="39"/>
      <c r="W44" s="39"/>
      <c r="X44" s="39"/>
      <c r="Y44" s="39"/>
      <c r="Z44" s="39"/>
      <c r="AA44" s="39"/>
    </row>
    <row r="45" spans="2:27" ht="12.75" hidden="1" customHeight="1" x14ac:dyDescent="0.2">
      <c r="B45" s="5"/>
      <c r="C45" s="16"/>
      <c r="D45" s="3"/>
      <c r="E45" s="9"/>
      <c r="F45" s="34" t="str">
        <f>IF(AND(Q44=FALSE,P44=FALSE),"","Samstag   15:15 - 16:30/17:00")</f>
        <v/>
      </c>
      <c r="G45" s="29"/>
      <c r="H45" s="29"/>
      <c r="I45" s="29"/>
      <c r="J45" s="10"/>
      <c r="K45" s="37" t="str">
        <f>IF(S42=FALSE,"","Sa. 14:00-17:50")</f>
        <v/>
      </c>
      <c r="L45" s="22"/>
      <c r="O45" s="5"/>
      <c r="P45" s="32"/>
      <c r="Q45" s="32"/>
      <c r="R45" s="51"/>
      <c r="S45" s="51"/>
      <c r="T45" s="51"/>
      <c r="U45" s="51"/>
      <c r="V45" s="39"/>
      <c r="W45" s="39"/>
      <c r="X45" s="39"/>
      <c r="Y45" s="39"/>
      <c r="Z45" s="39"/>
      <c r="AA45" s="39"/>
    </row>
    <row r="46" spans="2:27" ht="8.25" hidden="1" customHeight="1" thickBot="1" x14ac:dyDescent="0.25">
      <c r="B46" s="5"/>
      <c r="C46" s="23"/>
      <c r="D46" s="24"/>
      <c r="E46" s="25"/>
      <c r="F46" s="26"/>
      <c r="G46" s="30"/>
      <c r="H46" s="30"/>
      <c r="I46" s="30"/>
      <c r="J46" s="27"/>
      <c r="K46" s="27"/>
      <c r="L46" s="28"/>
      <c r="O46" s="5"/>
      <c r="P46" s="32"/>
      <c r="Q46" s="32"/>
      <c r="R46" s="51"/>
      <c r="S46" s="51"/>
      <c r="T46" s="51"/>
      <c r="U46" s="51"/>
      <c r="V46" s="39"/>
      <c r="W46" s="39"/>
      <c r="X46" s="39"/>
      <c r="Y46" s="39"/>
      <c r="Z46" s="39"/>
      <c r="AA46" s="39"/>
    </row>
    <row r="47" spans="2:27" ht="17.25" customHeight="1" thickTop="1" x14ac:dyDescent="0.2">
      <c r="B47" s="5"/>
      <c r="C47" s="17"/>
      <c r="D47" s="18" t="s">
        <v>8</v>
      </c>
      <c r="E47" s="19">
        <v>8</v>
      </c>
      <c r="F47" s="73" t="s">
        <v>34</v>
      </c>
      <c r="G47" s="21"/>
      <c r="H47" s="21"/>
      <c r="I47" s="21"/>
      <c r="J47" s="21"/>
      <c r="K47" s="21"/>
      <c r="L47" s="21"/>
      <c r="O47" s="5"/>
      <c r="P47" s="51" t="b">
        <v>0</v>
      </c>
      <c r="Q47" s="51" t="b">
        <v>0</v>
      </c>
      <c r="R47" s="51" t="b">
        <v>0</v>
      </c>
      <c r="S47" s="51" t="b">
        <v>0</v>
      </c>
      <c r="T47" s="51" t="b">
        <v>0</v>
      </c>
      <c r="U47" s="51" t="b">
        <v>0</v>
      </c>
      <c r="V47" s="39"/>
      <c r="W47" s="39"/>
      <c r="X47" s="39">
        <f>COUNTIF(R47:R49,TRUE)</f>
        <v>0</v>
      </c>
      <c r="Y47" s="39">
        <f>COUNTIF(S47:S49,TRUE)</f>
        <v>0</v>
      </c>
      <c r="Z47" s="39">
        <f>COUNTIF(T47:T49,TRUE)</f>
        <v>0</v>
      </c>
      <c r="AA47" s="39"/>
    </row>
    <row r="48" spans="2:27" ht="15" customHeight="1" x14ac:dyDescent="0.2">
      <c r="B48" s="5"/>
      <c r="C48" s="16"/>
      <c r="D48" s="71" t="s">
        <v>24</v>
      </c>
      <c r="E48" s="9"/>
      <c r="F48" s="57" t="str">
        <f>IF(P47=TRUE,"SJunioren / Juniorinnen (T4-J/T3/T2/T1","")</f>
        <v/>
      </c>
      <c r="G48" s="29"/>
      <c r="H48" s="29"/>
      <c r="I48" s="57" t="str">
        <f>IF(Q48=TRUE,"Junioren / Juniorinnen (T4-J/T3/T2/T1","")</f>
        <v/>
      </c>
      <c r="J48" s="57"/>
      <c r="K48" s="37" t="s">
        <v>28</v>
      </c>
      <c r="L48" s="75" t="str">
        <f>IF(T47=FALSE,"","Res. offene Klasse")</f>
        <v/>
      </c>
      <c r="O48" s="5"/>
      <c r="P48" s="51" t="b">
        <v>0</v>
      </c>
      <c r="Q48" s="51" t="b">
        <v>0</v>
      </c>
      <c r="R48" s="51" t="b">
        <v>0</v>
      </c>
      <c r="S48" s="51" t="b">
        <v>0</v>
      </c>
      <c r="T48" s="51" t="b">
        <v>0</v>
      </c>
      <c r="U48" s="51" t="b">
        <v>0</v>
      </c>
      <c r="V48" s="39">
        <f>COUNTIF(P48:P50,TRUE)</f>
        <v>0</v>
      </c>
      <c r="W48" s="39">
        <f>COUNTIF(Q47:Q50,TRUE)</f>
        <v>0</v>
      </c>
      <c r="X48" s="39"/>
      <c r="Y48" s="39"/>
      <c r="Z48" s="39"/>
      <c r="AA48" s="39"/>
    </row>
    <row r="49" spans="2:27" x14ac:dyDescent="0.2">
      <c r="B49" s="5"/>
      <c r="C49" s="54"/>
      <c r="D49" s="40"/>
      <c r="E49" s="9"/>
      <c r="F49" s="57"/>
      <c r="G49" s="83" t="str">
        <f>IF(P47=FALSE,"","09:15-10:45")</f>
        <v/>
      </c>
      <c r="H49" s="83" t="str">
        <f>IF(Q48=FALSE,"","11:20-12:50")</f>
        <v/>
      </c>
      <c r="I49" s="57"/>
      <c r="J49" s="57"/>
      <c r="K49" s="22"/>
      <c r="L49" s="22"/>
      <c r="O49" s="5"/>
      <c r="P49" s="51" t="b">
        <v>0</v>
      </c>
      <c r="Q49" s="51" t="b">
        <v>0</v>
      </c>
      <c r="R49" s="51" t="b">
        <v>0</v>
      </c>
      <c r="S49" s="51"/>
      <c r="T49" s="51"/>
      <c r="U49" s="51"/>
      <c r="V49" s="39"/>
      <c r="W49" s="39"/>
      <c r="X49" s="39"/>
      <c r="Y49" s="39"/>
      <c r="Z49" s="39"/>
      <c r="AA49" s="39"/>
    </row>
    <row r="50" spans="2:27" x14ac:dyDescent="0.2">
      <c r="B50" s="5"/>
      <c r="C50" s="54"/>
      <c r="D50" s="3"/>
      <c r="E50" s="80"/>
      <c r="F50" s="57" t="str">
        <f>IF(P49=TRUE,"Männer / Frauen (SpS, E2/E1/T4)","")</f>
        <v/>
      </c>
      <c r="G50" s="29"/>
      <c r="H50" s="29"/>
      <c r="I50" s="57" t="str">
        <f>IF(Q49=TRUE,"Männer / Frauen (SpS, E2/E1/T4)","")</f>
        <v/>
      </c>
      <c r="J50" s="57"/>
      <c r="K50" s="37" t="s">
        <v>28</v>
      </c>
      <c r="L50" s="37"/>
      <c r="O50" s="5"/>
      <c r="P50" s="51" t="b">
        <v>0</v>
      </c>
      <c r="Q50" s="51" t="b">
        <v>0</v>
      </c>
      <c r="R50" s="51" t="b">
        <v>0</v>
      </c>
      <c r="S50" s="51"/>
      <c r="T50" s="51"/>
      <c r="U50" s="51"/>
      <c r="V50" s="39"/>
      <c r="W50" s="39"/>
      <c r="X50" s="39"/>
      <c r="Y50" s="39"/>
      <c r="Z50" s="39"/>
      <c r="AA50" s="39"/>
    </row>
    <row r="51" spans="2:27" x14ac:dyDescent="0.2">
      <c r="B51" s="5"/>
      <c r="C51" s="16"/>
      <c r="D51" s="3"/>
      <c r="E51" s="9"/>
      <c r="F51" s="57"/>
      <c r="G51" s="83" t="str">
        <f>IF(P49=FALSE,"","13:25-14:55")</f>
        <v/>
      </c>
      <c r="H51" s="83" t="str">
        <f>IF(Q49=FALSE,"","15:30-17:00")</f>
        <v/>
      </c>
      <c r="I51" s="57"/>
      <c r="J51" s="57"/>
      <c r="K51" s="37" t="str">
        <f>IF(T48=FALSE,"","(T3/T2/T1)")</f>
        <v/>
      </c>
      <c r="L51" s="37"/>
      <c r="O51" s="5"/>
      <c r="P51" s="51"/>
      <c r="Q51" s="51"/>
      <c r="R51" s="51"/>
      <c r="S51" s="51"/>
      <c r="T51" s="51"/>
      <c r="U51" s="51"/>
      <c r="V51" s="39"/>
      <c r="W51" s="39"/>
      <c r="X51" s="39"/>
      <c r="Y51" s="39"/>
      <c r="Z51" s="39"/>
      <c r="AA51" s="39"/>
    </row>
    <row r="52" spans="2:27" ht="15.75" customHeight="1" thickBot="1" x14ac:dyDescent="0.25">
      <c r="B52" s="5"/>
      <c r="C52" s="23"/>
      <c r="D52" s="24"/>
      <c r="E52" s="25"/>
      <c r="F52" s="26"/>
      <c r="G52" s="30"/>
      <c r="H52" s="30"/>
      <c r="I52" s="26"/>
      <c r="J52" s="26"/>
      <c r="K52" s="27"/>
      <c r="L52" s="28"/>
      <c r="O52" s="5"/>
      <c r="P52" s="32"/>
      <c r="Q52" s="32"/>
      <c r="R52" s="51"/>
      <c r="S52" s="51"/>
      <c r="T52" s="51"/>
      <c r="U52" s="51"/>
      <c r="V52" s="39"/>
      <c r="W52" s="39"/>
      <c r="X52" s="39"/>
      <c r="Y52" s="39"/>
      <c r="Z52" s="39"/>
      <c r="AA52" s="39"/>
    </row>
    <row r="53" spans="2:27" ht="7.5" customHeight="1" thickTop="1" x14ac:dyDescent="0.2">
      <c r="B53" s="5"/>
      <c r="O53" s="5"/>
      <c r="P53" s="32"/>
      <c r="Q53" s="32"/>
      <c r="R53" s="51"/>
      <c r="S53" s="51"/>
      <c r="T53" s="51"/>
      <c r="U53" s="51"/>
      <c r="V53" s="39"/>
      <c r="W53" s="39"/>
      <c r="X53" s="39"/>
      <c r="Y53" s="39"/>
      <c r="Z53" s="39"/>
      <c r="AA53" s="39"/>
    </row>
    <row r="54" spans="2:27" ht="18" x14ac:dyDescent="0.25">
      <c r="B54" s="5"/>
      <c r="D54" s="2" t="s">
        <v>4</v>
      </c>
      <c r="E54" s="12" t="s">
        <v>17</v>
      </c>
      <c r="O54" s="5"/>
      <c r="P54" s="31"/>
      <c r="Q54" s="31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2:27" ht="9.75" customHeight="1" x14ac:dyDescent="0.2">
      <c r="B55" s="5"/>
      <c r="O55" s="5"/>
      <c r="P55" s="31"/>
      <c r="Q55" s="31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2:27" x14ac:dyDescent="0.2">
      <c r="B56" s="5"/>
      <c r="F56" s="59" t="s">
        <v>5</v>
      </c>
      <c r="G56" s="85"/>
      <c r="H56" s="85"/>
      <c r="I56" s="85"/>
      <c r="J56" s="85"/>
      <c r="K56" s="85"/>
      <c r="L56" s="85"/>
      <c r="M56" s="85"/>
      <c r="O56" s="5"/>
      <c r="P56" s="31"/>
      <c r="Q56" s="31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2:27" x14ac:dyDescent="0.2">
      <c r="B57" s="5"/>
      <c r="D57" s="11" t="s">
        <v>3</v>
      </c>
      <c r="F57" s="84"/>
      <c r="G57" s="84"/>
      <c r="H57" s="84"/>
      <c r="I57" s="84"/>
      <c r="J57" s="84"/>
      <c r="K57" s="84"/>
      <c r="L57" s="84"/>
      <c r="M57" s="84"/>
      <c r="O57" s="5"/>
      <c r="P57" s="31"/>
      <c r="Q57" s="31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2:27" x14ac:dyDescent="0.2">
      <c r="B58" s="5"/>
      <c r="G58" s="13"/>
      <c r="H58" s="13"/>
      <c r="I58" s="13"/>
      <c r="J58" s="13"/>
      <c r="K58" s="13"/>
      <c r="O58" s="5"/>
      <c r="P58" s="31"/>
      <c r="Q58" s="31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2:27" ht="4.5" customHeight="1" x14ac:dyDescent="0.2">
      <c r="B59" s="5"/>
      <c r="C59" s="5"/>
      <c r="D59" s="5"/>
      <c r="E59" s="6"/>
      <c r="F59" s="5"/>
      <c r="G59" s="5"/>
      <c r="H59" s="5"/>
      <c r="I59" s="5"/>
      <c r="J59" s="5"/>
      <c r="K59" s="5"/>
      <c r="L59" s="5"/>
      <c r="M59" s="5"/>
      <c r="N59" s="5"/>
      <c r="O59" s="5"/>
      <c r="P59" s="31"/>
      <c r="Q59" s="31"/>
      <c r="R59" s="31"/>
      <c r="S59" s="31"/>
      <c r="T59" s="31"/>
      <c r="U59" s="31"/>
      <c r="V59" s="31"/>
    </row>
    <row r="60" spans="2:27" x14ac:dyDescent="0.2">
      <c r="P60" s="31"/>
      <c r="Q60" s="31"/>
      <c r="R60" s="31"/>
      <c r="S60" s="31"/>
      <c r="T60" s="31"/>
      <c r="U60" s="31"/>
      <c r="V60" s="31"/>
    </row>
    <row r="61" spans="2:27" x14ac:dyDescent="0.2">
      <c r="P61" s="39"/>
      <c r="Q61" s="39"/>
      <c r="R61" s="39"/>
      <c r="S61" s="39"/>
      <c r="T61" s="39"/>
      <c r="U61" s="39"/>
      <c r="V61" s="39"/>
    </row>
  </sheetData>
  <sheetProtection password="EE9D" sheet="1" objects="1" scenarios="1" formatCells="0" selectLockedCells="1"/>
  <mergeCells count="8">
    <mergeCell ref="F57:M57"/>
    <mergeCell ref="G56:M56"/>
    <mergeCell ref="E8:F8"/>
    <mergeCell ref="G4:H4"/>
    <mergeCell ref="E9:F9"/>
    <mergeCell ref="K4:L4"/>
    <mergeCell ref="H6:K6"/>
    <mergeCell ref="H7:J7"/>
  </mergeCells>
  <phoneticPr fontId="4" type="noConversion"/>
  <conditionalFormatting sqref="K13 K43 K31">
    <cfRule type="expression" dxfId="58" priority="49" stopIfTrue="1">
      <formula>$S13=TRUE</formula>
    </cfRule>
  </conditionalFormatting>
  <conditionalFormatting sqref="H42:I42">
    <cfRule type="expression" dxfId="57" priority="51" stopIfTrue="1">
      <formula>$Q42=TRUE</formula>
    </cfRule>
  </conditionalFormatting>
  <conditionalFormatting sqref="J11:L11">
    <cfRule type="expression" dxfId="56" priority="54" stopIfTrue="1">
      <formula>R$11=TRUE</formula>
    </cfRule>
  </conditionalFormatting>
  <conditionalFormatting sqref="J17:L17">
    <cfRule type="expression" dxfId="55" priority="55" stopIfTrue="1">
      <formula>R$17=TRUE</formula>
    </cfRule>
  </conditionalFormatting>
  <conditionalFormatting sqref="J23:L23">
    <cfRule type="expression" dxfId="54" priority="56" stopIfTrue="1">
      <formula>R$23=TRUE</formula>
    </cfRule>
  </conditionalFormatting>
  <conditionalFormatting sqref="J29">
    <cfRule type="expression" dxfId="53" priority="57" stopIfTrue="1">
      <formula>$S$29=TRUE</formula>
    </cfRule>
  </conditionalFormatting>
  <conditionalFormatting sqref="J35:L35">
    <cfRule type="expression" dxfId="52" priority="58" stopIfTrue="1">
      <formula>R$35=TRUE</formula>
    </cfRule>
  </conditionalFormatting>
  <conditionalFormatting sqref="G41:I41">
    <cfRule type="expression" dxfId="51" priority="59" stopIfTrue="1">
      <formula>P$41=TRUE</formula>
    </cfRule>
  </conditionalFormatting>
  <conditionalFormatting sqref="J41:L41">
    <cfRule type="expression" dxfId="50" priority="60" stopIfTrue="1">
      <formula>R$41=TRUE</formula>
    </cfRule>
  </conditionalFormatting>
  <conditionalFormatting sqref="I35">
    <cfRule type="expression" dxfId="49" priority="102" stopIfTrue="1">
      <formula>$U$36=TRUE</formula>
    </cfRule>
  </conditionalFormatting>
  <conditionalFormatting sqref="E7">
    <cfRule type="cellIs" dxfId="48" priority="62" stopIfTrue="1" operator="equal">
      <formula>0</formula>
    </cfRule>
  </conditionalFormatting>
  <conditionalFormatting sqref="E9:F9">
    <cfRule type="expression" dxfId="47" priority="63" stopIfTrue="1">
      <formula>ERROR.TYPE($E$9)=3</formula>
    </cfRule>
  </conditionalFormatting>
  <conditionalFormatting sqref="L13">
    <cfRule type="expression" dxfId="46" priority="64" stopIfTrue="1">
      <formula>$T$12=TRUE</formula>
    </cfRule>
  </conditionalFormatting>
  <conditionalFormatting sqref="G12">
    <cfRule type="expression" dxfId="45" priority="66" stopIfTrue="1">
      <formula>$P$11=TRUE</formula>
    </cfRule>
  </conditionalFormatting>
  <conditionalFormatting sqref="L19">
    <cfRule type="expression" dxfId="44" priority="67" stopIfTrue="1">
      <formula>$T$19=TRUE</formula>
    </cfRule>
  </conditionalFormatting>
  <conditionalFormatting sqref="G18">
    <cfRule type="expression" dxfId="43" priority="68" stopIfTrue="1">
      <formula>$P$17=TRUE</formula>
    </cfRule>
  </conditionalFormatting>
  <conditionalFormatting sqref="G20">
    <cfRule type="expression" dxfId="42" priority="69" stopIfTrue="1">
      <formula>$P$19=TRUE</formula>
    </cfRule>
  </conditionalFormatting>
  <conditionalFormatting sqref="H19">
    <cfRule type="expression" dxfId="41" priority="70" stopIfTrue="1">
      <formula>$Q$18=TRUE</formula>
    </cfRule>
  </conditionalFormatting>
  <conditionalFormatting sqref="L25">
    <cfRule type="expression" dxfId="40" priority="71" stopIfTrue="1">
      <formula>$T$24=TRUE</formula>
    </cfRule>
  </conditionalFormatting>
  <conditionalFormatting sqref="G30">
    <cfRule type="expression" dxfId="39" priority="77" stopIfTrue="1">
      <formula>$P$29=TRUE</formula>
    </cfRule>
  </conditionalFormatting>
  <conditionalFormatting sqref="G32">
    <cfRule type="expression" dxfId="38" priority="78" stopIfTrue="1">
      <formula>$P$31=TRUE</formula>
    </cfRule>
  </conditionalFormatting>
  <conditionalFormatting sqref="H31">
    <cfRule type="expression" dxfId="37" priority="79" stopIfTrue="1">
      <formula>$Q$30=TRUE</formula>
    </cfRule>
  </conditionalFormatting>
  <conditionalFormatting sqref="G36">
    <cfRule type="expression" dxfId="36" priority="80" stopIfTrue="1">
      <formula>$P$35=TRUE</formula>
    </cfRule>
  </conditionalFormatting>
  <conditionalFormatting sqref="G38">
    <cfRule type="expression" dxfId="35" priority="81" stopIfTrue="1">
      <formula>$P$37=TRUE</formula>
    </cfRule>
  </conditionalFormatting>
  <conditionalFormatting sqref="H7:K7">
    <cfRule type="expression" dxfId="34" priority="83" stopIfTrue="1">
      <formula>$H$7=""</formula>
    </cfRule>
  </conditionalFormatting>
  <conditionalFormatting sqref="G4:I4">
    <cfRule type="expression" dxfId="33" priority="88" stopIfTrue="1">
      <formula>($E$7=0)</formula>
    </cfRule>
  </conditionalFormatting>
  <conditionalFormatting sqref="I11">
    <cfRule type="expression" dxfId="32" priority="130" stopIfTrue="1">
      <formula>$U$11=TRUE</formula>
    </cfRule>
  </conditionalFormatting>
  <conditionalFormatting sqref="L27">
    <cfRule type="expression" dxfId="31" priority="46" stopIfTrue="1">
      <formula>$R$25=TRUE</formula>
    </cfRule>
  </conditionalFormatting>
  <conditionalFormatting sqref="K29">
    <cfRule type="expression" dxfId="30" priority="45" stopIfTrue="1">
      <formula>$T$29=TRUE</formula>
    </cfRule>
  </conditionalFormatting>
  <conditionalFormatting sqref="L29">
    <cfRule type="expression" dxfId="29" priority="44" stopIfTrue="1">
      <formula>$U$29=TRUE</formula>
    </cfRule>
  </conditionalFormatting>
  <conditionalFormatting sqref="L20">
    <cfRule type="expression" dxfId="28" priority="40" stopIfTrue="1">
      <formula>T$18=TRUE</formula>
    </cfRule>
  </conditionalFormatting>
  <conditionalFormatting sqref="I17">
    <cfRule type="expression" dxfId="27" priority="39" stopIfTrue="1">
      <formula>$U$18=TRUE</formula>
    </cfRule>
  </conditionalFormatting>
  <conditionalFormatting sqref="G25:G27">
    <cfRule type="expression" dxfId="26" priority="35" stopIfTrue="1">
      <formula>$P24=TRUE</formula>
    </cfRule>
  </conditionalFormatting>
  <conditionalFormatting sqref="H26:H27 H24">
    <cfRule type="expression" dxfId="25" priority="36" stopIfTrue="1">
      <formula>$Q23=TRUE</formula>
    </cfRule>
  </conditionalFormatting>
  <conditionalFormatting sqref="H25">
    <cfRule type="expression" dxfId="24" priority="37" stopIfTrue="1">
      <formula>$Q$24=TRUE</formula>
    </cfRule>
  </conditionalFormatting>
  <conditionalFormatting sqref="G24">
    <cfRule type="expression" dxfId="23" priority="38" stopIfTrue="1">
      <formula>$P$23=TRUE</formula>
    </cfRule>
  </conditionalFormatting>
  <conditionalFormatting sqref="I29">
    <cfRule type="expression" dxfId="22" priority="34" stopIfTrue="1">
      <formula>$U$30=TRUE</formula>
    </cfRule>
  </conditionalFormatting>
  <conditionalFormatting sqref="L32">
    <cfRule type="expression" dxfId="21" priority="33" stopIfTrue="1">
      <formula>$T$30=TRUE</formula>
    </cfRule>
  </conditionalFormatting>
  <conditionalFormatting sqref="H50:H51">
    <cfRule type="expression" dxfId="20" priority="24" stopIfTrue="1">
      <formula>$Q49=TRUE</formula>
    </cfRule>
  </conditionalFormatting>
  <conditionalFormatting sqref="J47">
    <cfRule type="expression" dxfId="19" priority="25" stopIfTrue="1">
      <formula>R$47=TRUE</formula>
    </cfRule>
  </conditionalFormatting>
  <conditionalFormatting sqref="I47">
    <cfRule type="expression" dxfId="18" priority="29" stopIfTrue="1">
      <formula>$U$48=TRUE</formula>
    </cfRule>
  </conditionalFormatting>
  <conditionalFormatting sqref="G50">
    <cfRule type="expression" dxfId="17" priority="27" stopIfTrue="1">
      <formula>$P$49=TRUE</formula>
    </cfRule>
  </conditionalFormatting>
  <conditionalFormatting sqref="K49">
    <cfRule type="expression" dxfId="16" priority="22" stopIfTrue="1">
      <formula>$T$48=TRUE</formula>
    </cfRule>
  </conditionalFormatting>
  <conditionalFormatting sqref="G48">
    <cfRule type="expression" dxfId="15" priority="20" stopIfTrue="1">
      <formula>$P$47=TRUE</formula>
    </cfRule>
  </conditionalFormatting>
  <conditionalFormatting sqref="G49">
    <cfRule type="expression" dxfId="14" priority="18" stopIfTrue="1">
      <formula>$P$48=TRUE</formula>
    </cfRule>
  </conditionalFormatting>
  <conditionalFormatting sqref="G51">
    <cfRule type="expression" dxfId="13" priority="17" stopIfTrue="1">
      <formula>$P$50=TRUE</formula>
    </cfRule>
  </conditionalFormatting>
  <conditionalFormatting sqref="K47">
    <cfRule type="expression" dxfId="12" priority="16" stopIfTrue="1">
      <formula>S$47=TRUE</formula>
    </cfRule>
  </conditionalFormatting>
  <conditionalFormatting sqref="L47">
    <cfRule type="expression" dxfId="11" priority="15" stopIfTrue="1">
      <formula>T$47=TRUE</formula>
    </cfRule>
  </conditionalFormatting>
  <conditionalFormatting sqref="H15">
    <cfRule type="expression" dxfId="10" priority="13" stopIfTrue="1">
      <formula>$P14=TRUE</formula>
    </cfRule>
  </conditionalFormatting>
  <conditionalFormatting sqref="H18">
    <cfRule type="expression" dxfId="9" priority="12" stopIfTrue="1">
      <formula>$Q17=TRUE</formula>
    </cfRule>
  </conditionalFormatting>
  <conditionalFormatting sqref="H20">
    <cfRule type="expression" dxfId="8" priority="11" stopIfTrue="1">
      <formula>$Q20=TRUE</formula>
    </cfRule>
  </conditionalFormatting>
  <conditionalFormatting sqref="H12">
    <cfRule type="expression" dxfId="7" priority="10" stopIfTrue="1">
      <formula>$Q$11=TRUE</formula>
    </cfRule>
  </conditionalFormatting>
  <conditionalFormatting sqref="G14">
    <cfRule type="expression" dxfId="6" priority="8" stopIfTrue="1">
      <formula>$P$13=TRUE</formula>
    </cfRule>
  </conditionalFormatting>
  <conditionalFormatting sqref="H14">
    <cfRule type="expression" dxfId="5" priority="6" stopIfTrue="1">
      <formula>$Q$13=TRUE</formula>
    </cfRule>
  </conditionalFormatting>
  <conditionalFormatting sqref="H30">
    <cfRule type="expression" dxfId="4" priority="5" stopIfTrue="1">
      <formula>$Q$29=TRUE</formula>
    </cfRule>
  </conditionalFormatting>
  <conditionalFormatting sqref="H32">
    <cfRule type="expression" dxfId="3" priority="4" stopIfTrue="1">
      <formula>$Q$31=TRUE</formula>
    </cfRule>
  </conditionalFormatting>
  <conditionalFormatting sqref="H36">
    <cfRule type="expression" dxfId="2" priority="3" stopIfTrue="1">
      <formula>$Q$36=TRUE</formula>
    </cfRule>
  </conditionalFormatting>
  <conditionalFormatting sqref="H38">
    <cfRule type="expression" dxfId="1" priority="2" stopIfTrue="1">
      <formula>$Q$37=TRUE</formula>
    </cfRule>
  </conditionalFormatting>
  <conditionalFormatting sqref="H48">
    <cfRule type="expression" dxfId="0" priority="1" stopIfTrue="1">
      <formula>$Q$48=TRUE</formula>
    </cfRule>
  </conditionalFormatting>
  <dataValidations count="2">
    <dataValidation type="whole" allowBlank="1" showInputMessage="1" showErrorMessage="1" sqref="E7">
      <formula1>1900</formula1>
      <formula2>2100</formula2>
    </dataValidation>
    <dataValidation type="list" allowBlank="1" showInputMessage="1" showErrorMessage="1" sqref="H7:J7">
      <formula1>$AB$11:$AB$21</formula1>
    </dataValidation>
  </dataValidations>
  <hyperlinks>
    <hyperlink ref="D57" r:id="rId1"/>
  </hyperlinks>
  <pageMargins left="0.55118110236220474" right="0.59055118110236227" top="0.23622047244094491" bottom="0.27559055118110237" header="0.15748031496062992" footer="0.19685039370078741"/>
  <pageSetup paperSize="9" scale="70" orientation="landscape" r:id="rId2"/>
  <headerFooter alignWithMargins="0"/>
  <ignoredErrors>
    <ignoredError sqref="K19 K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Button 29">
              <controlPr defaultSize="0" print="0" autoFill="0" autoPict="0" macro="[0]!e_mail">
                <anchor moveWithCells="1" sizeWithCells="1">
                  <from>
                    <xdr:col>10</xdr:col>
                    <xdr:colOff>38100</xdr:colOff>
                    <xdr:row>52</xdr:row>
                    <xdr:rowOff>76200</xdr:rowOff>
                  </from>
                  <to>
                    <xdr:col>12</xdr:col>
                    <xdr:colOff>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6" name="Check Box 235">
              <controlPr defaultSize="0" autoFill="0" autoLine="0" autoPict="0">
                <anchor moveWithCells="1">
                  <from>
                    <xdr:col>6</xdr:col>
                    <xdr:colOff>762000</xdr:colOff>
                    <xdr:row>18</xdr:row>
                    <xdr:rowOff>133350</xdr:rowOff>
                  </from>
                  <to>
                    <xdr:col>8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7" name="Group Box 351">
              <controlPr defaultSize="0" autoFill="0" autoPict="0">
                <anchor mov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6</xdr:col>
                    <xdr:colOff>752475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8" name="Check Box 353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9" name="Group Box 278">
              <controlPr defaultSize="0" autoFill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7</xdr:col>
                    <xdr:colOff>752475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0" name="Check Box 293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1" name="Group Box 363">
              <controlPr defaultSize="0" autoFill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7</xdr:col>
                    <xdr:colOff>752475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2" name="Group Box 372">
              <controlPr defaultSize="0" autoFill="0" autoPict="0">
                <anchor moveWithCells="1">
                  <from>
                    <xdr:col>7</xdr:col>
                    <xdr:colOff>0</xdr:colOff>
                    <xdr:row>47</xdr:row>
                    <xdr:rowOff>9525</xdr:rowOff>
                  </from>
                  <to>
                    <xdr:col>7</xdr:col>
                    <xdr:colOff>752475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3" name="Check Box 375">
              <controlPr defaultSize="0" autoFill="0" autoLine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4" name="Check Box 368">
              <controlPr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142875</xdr:rowOff>
                  </from>
                  <to>
                    <xdr:col>7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5" name="Group Box 95">
              <controlPr defaultSize="0" autoFill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752475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>
                  <from>
                    <xdr:col>5</xdr:col>
                    <xdr:colOff>1876425</xdr:colOff>
                    <xdr:row>18</xdr:row>
                    <xdr:rowOff>123825</xdr:rowOff>
                  </from>
                  <to>
                    <xdr:col>7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8" name="Group Box 104">
              <controlPr defaultSize="0" autoFill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752475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" name="Check Box 241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0" name="Group Box 68">
              <controlPr defaultSize="0" autoFill="0" autoPict="0">
                <anchor moveWithCells="1">
                  <from>
                    <xdr:col>6</xdr:col>
                    <xdr:colOff>0</xdr:colOff>
                    <xdr:row>11</xdr:row>
                    <xdr:rowOff>9525</xdr:rowOff>
                  </from>
                  <to>
                    <xdr:col>6</xdr:col>
                    <xdr:colOff>752475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Check Box 74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2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3" name="Check Box 75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142875</xdr:rowOff>
                  </from>
                  <to>
                    <xdr:col>7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4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133350</xdr:rowOff>
                  </from>
                  <to>
                    <xdr:col>8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5" name="Group Box 81">
              <controlPr defaultSize="0" autoFill="0" autoPict="0">
                <anchor moveWithCells="1">
                  <from>
                    <xdr:col>7</xdr:col>
                    <xdr:colOff>0</xdr:colOff>
                    <xdr:row>11</xdr:row>
                    <xdr:rowOff>9525</xdr:rowOff>
                  </from>
                  <to>
                    <xdr:col>7</xdr:col>
                    <xdr:colOff>752475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" name="Check Box 267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7" name="Group Box 127">
              <controlPr defaultSize="0" autoFill="0" autoPict="0">
                <anchor mov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6</xdr:col>
                    <xdr:colOff>752475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8" name="Check Box 352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9" name="Check Box 354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142875</xdr:rowOff>
                  </from>
                  <to>
                    <xdr:col>7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0" name="Check Box 356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133350</xdr:rowOff>
                  </from>
                  <to>
                    <xdr:col>8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" name="Group Box 358">
              <controlPr defaultSize="0" autoFill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7</xdr:col>
                    <xdr:colOff>752475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2" name="Check Box 284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33" name="Check Box 287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161925</xdr:rowOff>
                  </from>
                  <to>
                    <xdr:col>8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4" name="Group Box 277">
              <controlPr defaultSize="0" autoFill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6</xdr:col>
                    <xdr:colOff>752475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35" name="Check Box 285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161925</xdr:rowOff>
                  </from>
                  <to>
                    <xdr:col>7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36" name="Group Box 261">
              <controlPr defaultSize="0" autoFill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7</xdr:col>
                    <xdr:colOff>752475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37" name="Check Box 268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142875</xdr:rowOff>
                  </from>
                  <to>
                    <xdr:col>7</xdr:col>
                    <xdr:colOff>9525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38" name="Check Box 269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133350</xdr:rowOff>
                  </from>
                  <to>
                    <xdr:col>8</xdr:col>
                    <xdr:colOff>47625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39" name="Check Box 275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40" name="Group Box 362">
              <controlPr defaultSize="0" autoFill="0" autoPict="0">
                <anchor mov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6</xdr:col>
                    <xdr:colOff>752475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41" name="Group Box 366">
              <controlPr defaultSize="0" autoFill="0" autoPict="0">
                <anchor moveWithCells="1">
                  <from>
                    <xdr:col>6</xdr:col>
                    <xdr:colOff>0</xdr:colOff>
                    <xdr:row>47</xdr:row>
                    <xdr:rowOff>9525</xdr:rowOff>
                  </from>
                  <to>
                    <xdr:col>6</xdr:col>
                    <xdr:colOff>752475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42" name="Check Box 367">
              <controlPr defaultSize="0" autoFill="0" autoLine="0" autoPict="0">
                <anchor mov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43" name="Check Box 370">
              <controlPr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133350</xdr:rowOff>
                  </from>
                  <to>
                    <xdr:col>8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</vt:lpstr>
      <vt:lpstr>'2022'!Druckbereich</vt:lpstr>
    </vt:vector>
  </TitlesOfParts>
  <Company>6110 Wolhusen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Amrein</dc:creator>
  <cp:lastModifiedBy>Amrein</cp:lastModifiedBy>
  <cp:lastPrinted>2022-01-30T06:46:09Z</cp:lastPrinted>
  <dcterms:created xsi:type="dcterms:W3CDTF">2008-03-12T11:44:36Z</dcterms:created>
  <dcterms:modified xsi:type="dcterms:W3CDTF">2022-01-30T06:51:48Z</dcterms:modified>
</cp:coreProperties>
</file>