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en\4 Realisierung\4.04 Wettkämpfe eigene National\Verbandswettkampfdaten\2026\"/>
    </mc:Choice>
  </mc:AlternateContent>
  <xr:revisionPtr revIDLastSave="0" documentId="13_ncr:1_{6974BE26-1B2D-4727-A7A1-0E9216AFF1A3}" xr6:coauthVersionLast="47" xr6:coauthVersionMax="47" xr10:uidLastSave="{00000000-0000-0000-0000-000000000000}"/>
  <bookViews>
    <workbookView xWindow="-38520" yWindow="795" windowWidth="38640" windowHeight="21240" activeTab="1" xr2:uid="{00000000-000D-0000-FFFF-FFFF00000000}"/>
  </bookViews>
  <sheets>
    <sheet name="deutsch 2026" sheetId="30" r:id="rId1"/>
    <sheet name="français 2026" sheetId="32" r:id="rId2"/>
    <sheet name="Ewiger Kalender" sheetId="2" r:id="rId3"/>
  </sheets>
  <definedNames>
    <definedName name="_xlnm._FilterDatabase" localSheetId="0" hidden="1">'deutsch 2026'!$A$10:$G$10</definedName>
    <definedName name="_xlnm._FilterDatabase" localSheetId="1" hidden="1">'français 2026'!$A$10:$G$10</definedName>
    <definedName name="_ftn1" localSheetId="0">'deutsch 2026'!$A$98</definedName>
    <definedName name="_ftn1" localSheetId="1">'français 2026'!$A$98</definedName>
    <definedName name="_ftnref1" localSheetId="0">'deutsch 2026'!$A$76</definedName>
    <definedName name="_ftnref1" localSheetId="1">'français 2026'!$A$76</definedName>
    <definedName name="_GoBack" localSheetId="0">'deutsch 2026'!#REF!</definedName>
    <definedName name="_GoBack" localSheetId="1">'français 2026'!#REF!</definedName>
    <definedName name="_xlnm.Print_Area" localSheetId="0">'deutsch 2026'!$A$1:$G$122</definedName>
    <definedName name="_xlnm.Print_Area" localSheetId="2">'Ewiger Kalender'!$A$1:$AJ$38</definedName>
    <definedName name="_xlnm.Print_Area" localSheetId="1">'français 2026'!$A$1:$G$122</definedName>
    <definedName name="_xlnm.Print_Titles" localSheetId="0">'deutsch 2026'!$1:$10</definedName>
    <definedName name="_xlnm.Print_Titles" localSheetId="1">'français 2026'!$1:$10</definedName>
    <definedName name="Ostersonntag">'Ewiger Kalender'!$X$36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36" i="2" l="1"/>
  <c r="X35" i="2" l="1"/>
  <c r="AG35" i="2"/>
  <c r="X37" i="2"/>
  <c r="X38" i="2"/>
  <c r="AG34" i="2"/>
  <c r="AG33" i="2"/>
  <c r="AG38" i="2"/>
  <c r="AG37" i="2"/>
  <c r="AG36" i="2"/>
  <c r="X34" i="2"/>
  <c r="X33" i="2"/>
  <c r="J38" i="2"/>
  <c r="J37" i="2"/>
  <c r="J36" i="2"/>
  <c r="J34" i="2"/>
  <c r="B33" i="2"/>
  <c r="B32" i="2"/>
  <c r="B5" i="2"/>
  <c r="C5" i="2" s="1"/>
  <c r="D5" i="2" s="1"/>
  <c r="E5" i="2" s="1"/>
  <c r="F5" i="2" s="1"/>
  <c r="G5" i="2" s="1"/>
  <c r="H5" i="2" s="1"/>
  <c r="J4" i="2"/>
  <c r="K5" i="2" s="1"/>
  <c r="L5" i="2" s="1"/>
  <c r="M5" i="2" s="1"/>
  <c r="N5" i="2" s="1"/>
  <c r="O5" i="2" s="1"/>
  <c r="P5" i="2" s="1"/>
  <c r="Q5" i="2" s="1"/>
  <c r="K6" i="2" s="1"/>
  <c r="B3" i="2"/>
  <c r="S4" i="2" l="1"/>
  <c r="K3" i="2"/>
  <c r="L6" i="2"/>
  <c r="M6" i="2" s="1"/>
  <c r="N6" i="2" s="1"/>
  <c r="O6" i="2" s="1"/>
  <c r="P6" i="2" s="1"/>
  <c r="Q6" i="2" s="1"/>
  <c r="K7" i="2" s="1"/>
  <c r="I5" i="2"/>
  <c r="B6" i="2"/>
  <c r="AB4" i="2"/>
  <c r="T3" i="2"/>
  <c r="T5" i="2"/>
  <c r="U5" i="2" s="1"/>
  <c r="V5" i="2" s="1"/>
  <c r="W5" i="2" s="1"/>
  <c r="X5" i="2" s="1"/>
  <c r="Y5" i="2" s="1"/>
  <c r="Z5" i="2" s="1"/>
  <c r="T6" i="2" s="1"/>
  <c r="A14" i="2" l="1"/>
  <c r="AC3" i="2"/>
  <c r="AC5" i="2"/>
  <c r="AD5" i="2" s="1"/>
  <c r="AE5" i="2" s="1"/>
  <c r="AF5" i="2" s="1"/>
  <c r="AG5" i="2" s="1"/>
  <c r="AH5" i="2" s="1"/>
  <c r="AI5" i="2" s="1"/>
  <c r="AC6" i="2" s="1"/>
  <c r="L7" i="2"/>
  <c r="M7" i="2" s="1"/>
  <c r="N7" i="2" s="1"/>
  <c r="O7" i="2" s="1"/>
  <c r="P7" i="2" s="1"/>
  <c r="Q7" i="2" s="1"/>
  <c r="K8" i="2" s="1"/>
  <c r="U6" i="2"/>
  <c r="V6" i="2" s="1"/>
  <c r="W6" i="2" s="1"/>
  <c r="X6" i="2" s="1"/>
  <c r="Y6" i="2" s="1"/>
  <c r="Z6" i="2" s="1"/>
  <c r="T7" i="2" s="1"/>
  <c r="I6" i="2"/>
  <c r="C6" i="2"/>
  <c r="D6" i="2" s="1"/>
  <c r="E6" i="2" s="1"/>
  <c r="F6" i="2" s="1"/>
  <c r="G6" i="2" s="1"/>
  <c r="H6" i="2" s="1"/>
  <c r="B7" i="2" s="1"/>
  <c r="I7" i="2" l="1"/>
  <c r="C7" i="2"/>
  <c r="D7" i="2" s="1"/>
  <c r="E7" i="2" s="1"/>
  <c r="F7" i="2" s="1"/>
  <c r="G7" i="2" s="1"/>
  <c r="H7" i="2" s="1"/>
  <c r="B8" i="2" s="1"/>
  <c r="L8" i="2"/>
  <c r="M8" i="2" s="1"/>
  <c r="N8" i="2" s="1"/>
  <c r="O8" i="2" s="1"/>
  <c r="P8" i="2" s="1"/>
  <c r="Q8" i="2" s="1"/>
  <c r="K9" i="2" s="1"/>
  <c r="J14" i="2"/>
  <c r="B15" i="2"/>
  <c r="C15" i="2" s="1"/>
  <c r="D15" i="2" s="1"/>
  <c r="E15" i="2" s="1"/>
  <c r="F15" i="2" s="1"/>
  <c r="G15" i="2" s="1"/>
  <c r="H15" i="2" s="1"/>
  <c r="B16" i="2" s="1"/>
  <c r="B13" i="2"/>
  <c r="U7" i="2"/>
  <c r="V7" i="2" s="1"/>
  <c r="W7" i="2" s="1"/>
  <c r="X7" i="2" s="1"/>
  <c r="Y7" i="2" s="1"/>
  <c r="Z7" i="2" s="1"/>
  <c r="T8" i="2" s="1"/>
  <c r="AD6" i="2"/>
  <c r="AE6" i="2" s="1"/>
  <c r="AF6" i="2" s="1"/>
  <c r="AG6" i="2" s="1"/>
  <c r="AH6" i="2" s="1"/>
  <c r="AI6" i="2" s="1"/>
  <c r="AC7" i="2" s="1"/>
  <c r="C16" i="2" l="1"/>
  <c r="D16" i="2" s="1"/>
  <c r="E16" i="2" s="1"/>
  <c r="F16" i="2" s="1"/>
  <c r="G16" i="2" s="1"/>
  <c r="H16" i="2" s="1"/>
  <c r="B17" i="2" s="1"/>
  <c r="U8" i="2"/>
  <c r="V8" i="2" s="1"/>
  <c r="W8" i="2" s="1"/>
  <c r="X8" i="2" s="1"/>
  <c r="Y8" i="2" s="1"/>
  <c r="Z8" i="2" s="1"/>
  <c r="T9" i="2" s="1"/>
  <c r="S14" i="2"/>
  <c r="K15" i="2"/>
  <c r="L15" i="2" s="1"/>
  <c r="M15" i="2" s="1"/>
  <c r="N15" i="2" s="1"/>
  <c r="O15" i="2" s="1"/>
  <c r="P15" i="2" s="1"/>
  <c r="Q15" i="2" s="1"/>
  <c r="K16" i="2" s="1"/>
  <c r="K13" i="2"/>
  <c r="I8" i="2"/>
  <c r="C8" i="2"/>
  <c r="D8" i="2" s="1"/>
  <c r="E8" i="2" s="1"/>
  <c r="F8" i="2" s="1"/>
  <c r="G8" i="2" s="1"/>
  <c r="H8" i="2" s="1"/>
  <c r="B9" i="2" s="1"/>
  <c r="AD7" i="2"/>
  <c r="AE7" i="2" s="1"/>
  <c r="AF7" i="2" s="1"/>
  <c r="AG7" i="2" s="1"/>
  <c r="AH7" i="2" s="1"/>
  <c r="AI7" i="2" s="1"/>
  <c r="AC8" i="2" s="1"/>
  <c r="L9" i="2"/>
  <c r="M9" i="2" s="1"/>
  <c r="N9" i="2" s="1"/>
  <c r="O9" i="2" s="1"/>
  <c r="P9" i="2" s="1"/>
  <c r="Q9" i="2" s="1"/>
  <c r="K10" i="2" s="1"/>
  <c r="L16" i="2" l="1"/>
  <c r="M16" i="2" s="1"/>
  <c r="N16" i="2" s="1"/>
  <c r="O16" i="2" s="1"/>
  <c r="P16" i="2" s="1"/>
  <c r="Q16" i="2" s="1"/>
  <c r="K17" i="2" s="1"/>
  <c r="L10" i="2"/>
  <c r="M10" i="2" s="1"/>
  <c r="N10" i="2" s="1"/>
  <c r="O10" i="2" s="1"/>
  <c r="P10" i="2" s="1"/>
  <c r="Q10" i="2" s="1"/>
  <c r="R10" i="2"/>
  <c r="I9" i="2"/>
  <c r="C9" i="2"/>
  <c r="D9" i="2" s="1"/>
  <c r="E9" i="2" s="1"/>
  <c r="F9" i="2" s="1"/>
  <c r="G9" i="2" s="1"/>
  <c r="H9" i="2" s="1"/>
  <c r="B10" i="2" s="1"/>
  <c r="AB14" i="2"/>
  <c r="T15" i="2"/>
  <c r="U15" i="2" s="1"/>
  <c r="V15" i="2" s="1"/>
  <c r="W15" i="2" s="1"/>
  <c r="X15" i="2" s="1"/>
  <c r="Y15" i="2" s="1"/>
  <c r="Z15" i="2" s="1"/>
  <c r="T16" i="2" s="1"/>
  <c r="T13" i="2"/>
  <c r="C17" i="2"/>
  <c r="D17" i="2" s="1"/>
  <c r="E17" i="2" s="1"/>
  <c r="F17" i="2" s="1"/>
  <c r="G17" i="2" s="1"/>
  <c r="H17" i="2" s="1"/>
  <c r="B18" i="2" s="1"/>
  <c r="AD8" i="2"/>
  <c r="AE8" i="2" s="1"/>
  <c r="AF8" i="2" s="1"/>
  <c r="AG8" i="2" s="1"/>
  <c r="AH8" i="2" s="1"/>
  <c r="AI8" i="2" s="1"/>
  <c r="AC9" i="2" s="1"/>
  <c r="U9" i="2"/>
  <c r="V9" i="2" s="1"/>
  <c r="W9" i="2" s="1"/>
  <c r="X9" i="2" s="1"/>
  <c r="Y9" i="2" s="1"/>
  <c r="Z9" i="2" s="1"/>
  <c r="T10" i="2" s="1"/>
  <c r="C18" i="2" l="1"/>
  <c r="D18" i="2" s="1"/>
  <c r="E18" i="2" s="1"/>
  <c r="F18" i="2" s="1"/>
  <c r="G18" i="2" s="1"/>
  <c r="H18" i="2" s="1"/>
  <c r="B19" i="2" s="1"/>
  <c r="A24" i="2"/>
  <c r="AC15" i="2"/>
  <c r="AD15" i="2" s="1"/>
  <c r="AE15" i="2" s="1"/>
  <c r="AF15" i="2" s="1"/>
  <c r="AG15" i="2" s="1"/>
  <c r="AH15" i="2" s="1"/>
  <c r="AI15" i="2" s="1"/>
  <c r="AC16" i="2" s="1"/>
  <c r="AC13" i="2"/>
  <c r="AD9" i="2"/>
  <c r="AE9" i="2" s="1"/>
  <c r="AF9" i="2" s="1"/>
  <c r="AG9" i="2" s="1"/>
  <c r="AH9" i="2" s="1"/>
  <c r="AI9" i="2" s="1"/>
  <c r="AC10" i="2" s="1"/>
  <c r="I10" i="2"/>
  <c r="C10" i="2"/>
  <c r="D10" i="2" s="1"/>
  <c r="E10" i="2" s="1"/>
  <c r="F10" i="2" s="1"/>
  <c r="G10" i="2" s="1"/>
  <c r="H10" i="2" s="1"/>
  <c r="U16" i="2"/>
  <c r="V16" i="2" s="1"/>
  <c r="W16" i="2" s="1"/>
  <c r="X16" i="2" s="1"/>
  <c r="Y16" i="2" s="1"/>
  <c r="Z16" i="2" s="1"/>
  <c r="T17" i="2" s="1"/>
  <c r="L17" i="2"/>
  <c r="M17" i="2" s="1"/>
  <c r="N17" i="2" s="1"/>
  <c r="O17" i="2" s="1"/>
  <c r="P17" i="2" s="1"/>
  <c r="Q17" i="2" s="1"/>
  <c r="K18" i="2" s="1"/>
  <c r="U10" i="2"/>
  <c r="V10" i="2" s="1"/>
  <c r="W10" i="2" s="1"/>
  <c r="X10" i="2" s="1"/>
  <c r="Y10" i="2" s="1"/>
  <c r="Z10" i="2" s="1"/>
  <c r="R5" i="2" l="1"/>
  <c r="R6" i="2" s="1"/>
  <c r="R7" i="2" s="1"/>
  <c r="R8" i="2" s="1"/>
  <c r="R9" i="2" s="1"/>
  <c r="AA5" i="2" s="1"/>
  <c r="AA6" i="2" s="1"/>
  <c r="AA7" i="2" s="1"/>
  <c r="AA8" i="2" s="1"/>
  <c r="AA9" i="2" s="1"/>
  <c r="U17" i="2"/>
  <c r="V17" i="2" s="1"/>
  <c r="W17" i="2" s="1"/>
  <c r="X17" i="2" s="1"/>
  <c r="Y17" i="2" s="1"/>
  <c r="Z17" i="2" s="1"/>
  <c r="T18" i="2" s="1"/>
  <c r="B25" i="2"/>
  <c r="C25" i="2" s="1"/>
  <c r="D25" i="2" s="1"/>
  <c r="E25" i="2" s="1"/>
  <c r="F25" i="2" s="1"/>
  <c r="G25" i="2" s="1"/>
  <c r="H25" i="2" s="1"/>
  <c r="B26" i="2" s="1"/>
  <c r="J24" i="2"/>
  <c r="B23" i="2"/>
  <c r="L18" i="2"/>
  <c r="M18" i="2" s="1"/>
  <c r="N18" i="2" s="1"/>
  <c r="O18" i="2" s="1"/>
  <c r="P18" i="2" s="1"/>
  <c r="Q18" i="2" s="1"/>
  <c r="K19" i="2" s="1"/>
  <c r="AD16" i="2"/>
  <c r="AE16" i="2" s="1"/>
  <c r="AF16" i="2" s="1"/>
  <c r="AG16" i="2" s="1"/>
  <c r="AH16" i="2" s="1"/>
  <c r="AI16" i="2" s="1"/>
  <c r="AC17" i="2" s="1"/>
  <c r="C19" i="2"/>
  <c r="D19" i="2" s="1"/>
  <c r="E19" i="2" s="1"/>
  <c r="F19" i="2" s="1"/>
  <c r="G19" i="2" s="1"/>
  <c r="H19" i="2" s="1"/>
  <c r="B20" i="2" s="1"/>
  <c r="AD10" i="2"/>
  <c r="AE10" i="2" s="1"/>
  <c r="AF10" i="2" s="1"/>
  <c r="AG10" i="2" s="1"/>
  <c r="AH10" i="2" s="1"/>
  <c r="AI10" i="2" s="1"/>
  <c r="AA10" i="2" l="1"/>
  <c r="AJ5" i="2" s="1"/>
  <c r="AJ6" i="2" s="1"/>
  <c r="AJ7" i="2" s="1"/>
  <c r="AJ8" i="2" s="1"/>
  <c r="AJ9" i="2" s="1"/>
  <c r="AJ10" i="2" s="1"/>
  <c r="I15" i="2" s="1"/>
  <c r="I16" i="2" s="1"/>
  <c r="I17" i="2" s="1"/>
  <c r="I18" i="2" s="1"/>
  <c r="I19" i="2" s="1"/>
  <c r="I20" i="2" s="1"/>
  <c r="C26" i="2"/>
  <c r="D26" i="2" s="1"/>
  <c r="E26" i="2" s="1"/>
  <c r="F26" i="2" s="1"/>
  <c r="G26" i="2" s="1"/>
  <c r="H26" i="2" s="1"/>
  <c r="B27" i="2" s="1"/>
  <c r="C20" i="2"/>
  <c r="D20" i="2" s="1"/>
  <c r="E20" i="2" s="1"/>
  <c r="F20" i="2" s="1"/>
  <c r="G20" i="2" s="1"/>
  <c r="H20" i="2" s="1"/>
  <c r="L19" i="2"/>
  <c r="M19" i="2" s="1"/>
  <c r="N19" i="2" s="1"/>
  <c r="O19" i="2" s="1"/>
  <c r="P19" i="2" s="1"/>
  <c r="Q19" i="2" s="1"/>
  <c r="K20" i="2" s="1"/>
  <c r="U18" i="2"/>
  <c r="V18" i="2" s="1"/>
  <c r="W18" i="2" s="1"/>
  <c r="X18" i="2" s="1"/>
  <c r="Y18" i="2" s="1"/>
  <c r="Z18" i="2" s="1"/>
  <c r="T19" i="2" s="1"/>
  <c r="AD17" i="2"/>
  <c r="AE17" i="2" s="1"/>
  <c r="AF17" i="2" s="1"/>
  <c r="AG17" i="2" s="1"/>
  <c r="AH17" i="2" s="1"/>
  <c r="AI17" i="2" s="1"/>
  <c r="AC18" i="2" s="1"/>
  <c r="K25" i="2"/>
  <c r="L25" i="2" s="1"/>
  <c r="M25" i="2" s="1"/>
  <c r="N25" i="2" s="1"/>
  <c r="O25" i="2" s="1"/>
  <c r="P25" i="2" s="1"/>
  <c r="Q25" i="2" s="1"/>
  <c r="K26" i="2" s="1"/>
  <c r="S24" i="2"/>
  <c r="K23" i="2"/>
  <c r="R15" i="2" l="1"/>
  <c r="R16" i="2" s="1"/>
  <c r="R17" i="2" s="1"/>
  <c r="R18" i="2" s="1"/>
  <c r="R19" i="2" s="1"/>
  <c r="R20" i="2" s="1"/>
  <c r="L26" i="2"/>
  <c r="M26" i="2" s="1"/>
  <c r="N26" i="2" s="1"/>
  <c r="O26" i="2" s="1"/>
  <c r="P26" i="2" s="1"/>
  <c r="Q26" i="2" s="1"/>
  <c r="K27" i="2" s="1"/>
  <c r="U19" i="2"/>
  <c r="V19" i="2" s="1"/>
  <c r="W19" i="2" s="1"/>
  <c r="X19" i="2" s="1"/>
  <c r="Y19" i="2" s="1"/>
  <c r="Z19" i="2" s="1"/>
  <c r="T20" i="2" s="1"/>
  <c r="AD18" i="2"/>
  <c r="AE18" i="2" s="1"/>
  <c r="AF18" i="2" s="1"/>
  <c r="AG18" i="2" s="1"/>
  <c r="AH18" i="2" s="1"/>
  <c r="AI18" i="2" s="1"/>
  <c r="AC19" i="2" s="1"/>
  <c r="L20" i="2"/>
  <c r="M20" i="2" s="1"/>
  <c r="N20" i="2" s="1"/>
  <c r="O20" i="2" s="1"/>
  <c r="P20" i="2" s="1"/>
  <c r="Q20" i="2" s="1"/>
  <c r="C27" i="2"/>
  <c r="D27" i="2" s="1"/>
  <c r="E27" i="2" s="1"/>
  <c r="F27" i="2" s="1"/>
  <c r="G27" i="2" s="1"/>
  <c r="H27" i="2" s="1"/>
  <c r="B28" i="2" s="1"/>
  <c r="T25" i="2"/>
  <c r="U25" i="2" s="1"/>
  <c r="V25" i="2" s="1"/>
  <c r="W25" i="2" s="1"/>
  <c r="X25" i="2" s="1"/>
  <c r="Y25" i="2" s="1"/>
  <c r="Z25" i="2" s="1"/>
  <c r="T26" i="2" s="1"/>
  <c r="AB24" i="2"/>
  <c r="T23" i="2"/>
  <c r="AA15" i="2" l="1"/>
  <c r="AA16" i="2" s="1"/>
  <c r="AA17" i="2" s="1"/>
  <c r="AA18" i="2" s="1"/>
  <c r="AA19" i="2" s="1"/>
  <c r="AA20" i="2" s="1"/>
  <c r="U26" i="2"/>
  <c r="V26" i="2" s="1"/>
  <c r="W26" i="2" s="1"/>
  <c r="X26" i="2" s="1"/>
  <c r="Y26" i="2" s="1"/>
  <c r="Z26" i="2" s="1"/>
  <c r="T27" i="2" s="1"/>
  <c r="U20" i="2"/>
  <c r="V20" i="2" s="1"/>
  <c r="W20" i="2" s="1"/>
  <c r="X20" i="2" s="1"/>
  <c r="Y20" i="2" s="1"/>
  <c r="Z20" i="2" s="1"/>
  <c r="C28" i="2"/>
  <c r="D28" i="2" s="1"/>
  <c r="E28" i="2" s="1"/>
  <c r="F28" i="2" s="1"/>
  <c r="G28" i="2" s="1"/>
  <c r="H28" i="2" s="1"/>
  <c r="B29" i="2" s="1"/>
  <c r="AD19" i="2"/>
  <c r="AE19" i="2" s="1"/>
  <c r="AF19" i="2" s="1"/>
  <c r="AG19" i="2" s="1"/>
  <c r="AH19" i="2" s="1"/>
  <c r="AI19" i="2" s="1"/>
  <c r="AC20" i="2" s="1"/>
  <c r="L27" i="2"/>
  <c r="M27" i="2" s="1"/>
  <c r="N27" i="2" s="1"/>
  <c r="O27" i="2" s="1"/>
  <c r="P27" i="2" s="1"/>
  <c r="Q27" i="2" s="1"/>
  <c r="K28" i="2" s="1"/>
  <c r="AC25" i="2"/>
  <c r="AD25" i="2" s="1"/>
  <c r="AE25" i="2" s="1"/>
  <c r="AF25" i="2" s="1"/>
  <c r="AG25" i="2" s="1"/>
  <c r="AH25" i="2" s="1"/>
  <c r="AI25" i="2" s="1"/>
  <c r="AC26" i="2" s="1"/>
  <c r="AC23" i="2"/>
  <c r="AD26" i="2" l="1"/>
  <c r="AE26" i="2" s="1"/>
  <c r="AF26" i="2" s="1"/>
  <c r="AG26" i="2" s="1"/>
  <c r="AH26" i="2" s="1"/>
  <c r="AI26" i="2" s="1"/>
  <c r="AC27" i="2" s="1"/>
  <c r="C29" i="2"/>
  <c r="D29" i="2" s="1"/>
  <c r="E29" i="2" s="1"/>
  <c r="F29" i="2" s="1"/>
  <c r="G29" i="2" s="1"/>
  <c r="H29" i="2" s="1"/>
  <c r="B30" i="2" s="1"/>
  <c r="U27" i="2"/>
  <c r="V27" i="2" s="1"/>
  <c r="W27" i="2" s="1"/>
  <c r="X27" i="2" s="1"/>
  <c r="Y27" i="2" s="1"/>
  <c r="Z27" i="2" s="1"/>
  <c r="T28" i="2" s="1"/>
  <c r="L28" i="2"/>
  <c r="M28" i="2" s="1"/>
  <c r="N28" i="2" s="1"/>
  <c r="O28" i="2" s="1"/>
  <c r="P28" i="2" s="1"/>
  <c r="Q28" i="2" s="1"/>
  <c r="K29" i="2" s="1"/>
  <c r="AD20" i="2"/>
  <c r="AE20" i="2" s="1"/>
  <c r="AF20" i="2" s="1"/>
  <c r="AG20" i="2" s="1"/>
  <c r="AH20" i="2" s="1"/>
  <c r="AI20" i="2" s="1"/>
  <c r="AJ15" i="2"/>
  <c r="AJ16" i="2" s="1"/>
  <c r="AJ17" i="2" s="1"/>
  <c r="AJ18" i="2" s="1"/>
  <c r="AJ19" i="2" s="1"/>
  <c r="AJ20" i="2" s="1"/>
  <c r="L29" i="2" l="1"/>
  <c r="M29" i="2" s="1"/>
  <c r="N29" i="2" s="1"/>
  <c r="O29" i="2" s="1"/>
  <c r="P29" i="2" s="1"/>
  <c r="Q29" i="2" s="1"/>
  <c r="K30" i="2" s="1"/>
  <c r="C30" i="2"/>
  <c r="D30" i="2" s="1"/>
  <c r="E30" i="2" s="1"/>
  <c r="F30" i="2" s="1"/>
  <c r="G30" i="2" s="1"/>
  <c r="H30" i="2" s="1"/>
  <c r="U28" i="2"/>
  <c r="V28" i="2" s="1"/>
  <c r="W28" i="2" s="1"/>
  <c r="X28" i="2" s="1"/>
  <c r="Y28" i="2" s="1"/>
  <c r="Z28" i="2" s="1"/>
  <c r="T29" i="2" s="1"/>
  <c r="I25" i="2"/>
  <c r="I26" i="2" s="1"/>
  <c r="I27" i="2" s="1"/>
  <c r="I28" i="2" s="1"/>
  <c r="I29" i="2" s="1"/>
  <c r="I30" i="2" s="1"/>
  <c r="AD27" i="2"/>
  <c r="AE27" i="2" s="1"/>
  <c r="AF27" i="2" s="1"/>
  <c r="AG27" i="2" s="1"/>
  <c r="AH27" i="2" s="1"/>
  <c r="AI27" i="2" s="1"/>
  <c r="AC28" i="2" s="1"/>
  <c r="U29" i="2" l="1"/>
  <c r="V29" i="2" s="1"/>
  <c r="W29" i="2" s="1"/>
  <c r="X29" i="2" s="1"/>
  <c r="Y29" i="2" s="1"/>
  <c r="Z29" i="2" s="1"/>
  <c r="T30" i="2" s="1"/>
  <c r="L30" i="2"/>
  <c r="M30" i="2" s="1"/>
  <c r="N30" i="2" s="1"/>
  <c r="O30" i="2" s="1"/>
  <c r="P30" i="2" s="1"/>
  <c r="Q30" i="2" s="1"/>
  <c r="AD28" i="2"/>
  <c r="AE28" i="2" s="1"/>
  <c r="AF28" i="2" s="1"/>
  <c r="AG28" i="2" s="1"/>
  <c r="AH28" i="2" s="1"/>
  <c r="AI28" i="2" s="1"/>
  <c r="AC29" i="2" s="1"/>
  <c r="R25" i="2"/>
  <c r="R26" i="2" s="1"/>
  <c r="R27" i="2" s="1"/>
  <c r="R28" i="2" s="1"/>
  <c r="R29" i="2" s="1"/>
  <c r="R30" i="2" s="1"/>
  <c r="U30" i="2" l="1"/>
  <c r="V30" i="2" s="1"/>
  <c r="W30" i="2" s="1"/>
  <c r="X30" i="2" s="1"/>
  <c r="Y30" i="2" s="1"/>
  <c r="Z30" i="2" s="1"/>
  <c r="AD29" i="2"/>
  <c r="AE29" i="2" s="1"/>
  <c r="AF29" i="2" s="1"/>
  <c r="AG29" i="2" s="1"/>
  <c r="AH29" i="2" s="1"/>
  <c r="AI29" i="2" s="1"/>
  <c r="AC30" i="2" s="1"/>
  <c r="AA25" i="2"/>
  <c r="AA26" i="2" s="1"/>
  <c r="AA27" i="2" s="1"/>
  <c r="AA28" i="2" s="1"/>
  <c r="AA29" i="2" s="1"/>
  <c r="AA30" i="2" s="1"/>
  <c r="AJ25" i="2" l="1"/>
  <c r="AJ26" i="2" s="1"/>
  <c r="AJ27" i="2" s="1"/>
  <c r="AJ28" i="2" s="1"/>
  <c r="AJ29" i="2" s="1"/>
  <c r="AD30" i="2"/>
  <c r="AE30" i="2" s="1"/>
  <c r="AF30" i="2" s="1"/>
  <c r="AG30" i="2" s="1"/>
  <c r="AH30" i="2" s="1"/>
  <c r="AI30" i="2" s="1"/>
  <c r="AJ30" i="2"/>
</calcChain>
</file>

<file path=xl/sharedStrings.xml><?xml version="1.0" encoding="utf-8"?>
<sst xmlns="http://schemas.openxmlformats.org/spreadsheetml/2006/main" count="1371" uniqueCount="303">
  <si>
    <t>Möhlin</t>
  </si>
  <si>
    <t>CH</t>
  </si>
  <si>
    <t>Gewehr/Pistole</t>
  </si>
  <si>
    <t>Mo</t>
  </si>
  <si>
    <t>Di</t>
  </si>
  <si>
    <t>Mi</t>
  </si>
  <si>
    <t>Do</t>
  </si>
  <si>
    <t>Fr</t>
  </si>
  <si>
    <t>Sa</t>
  </si>
  <si>
    <t>So</t>
  </si>
  <si>
    <t>KW</t>
  </si>
  <si>
    <t>Feiertage</t>
  </si>
  <si>
    <t>Neujahr</t>
  </si>
  <si>
    <t>Pfingsten</t>
  </si>
  <si>
    <t>Berchtoldstag</t>
  </si>
  <si>
    <t>Pfingstmontag</t>
  </si>
  <si>
    <t>Karfreitag</t>
  </si>
  <si>
    <t>Nationalfeiertag</t>
  </si>
  <si>
    <t>Weihnachten</t>
  </si>
  <si>
    <t>Ostermontag</t>
  </si>
  <si>
    <t>Stefanstag</t>
  </si>
  <si>
    <t>Auffahrt</t>
  </si>
  <si>
    <t>Concours</t>
  </si>
  <si>
    <t>300m</t>
  </si>
  <si>
    <t>300/25/50m</t>
  </si>
  <si>
    <t>300/25m</t>
  </si>
  <si>
    <t>Gewehr/Pistole
Fusil/Pistolet</t>
  </si>
  <si>
    <t>Gewehr/Fusil</t>
  </si>
  <si>
    <t xml:space="preserve">Wettkampfdaten </t>
  </si>
  <si>
    <t xml:space="preserve">Calendrier </t>
  </si>
  <si>
    <t>Sportgerät/
armes</t>
  </si>
  <si>
    <t>Ort/Lieu</t>
  </si>
  <si>
    <t>Distance</t>
  </si>
  <si>
    <t>Beginn/
Début</t>
  </si>
  <si>
    <t>-</t>
  </si>
  <si>
    <t xml:space="preserve">Wettkämpfe </t>
  </si>
  <si>
    <t>Ende/Fin</t>
  </si>
  <si>
    <r>
      <t>=7*DM(((5&amp;-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)-TAG(9))/7-REST(REST(</t>
    </r>
    <r>
      <rPr>
        <b/>
        <sz val="11"/>
        <color rgb="FF0019FF"/>
        <rFont val="Arial"/>
        <family val="2"/>
      </rPr>
      <t>Aktuelles_Jahr</t>
    </r>
    <r>
      <rPr>
        <sz val="11"/>
        <color rgb="FF0019FF"/>
        <rFont val="Arial"/>
        <family val="2"/>
      </rPr>
      <t>;19)&amp;5;4,225);)+TAG(1)</t>
    </r>
  </si>
  <si>
    <t>Ostersonntag</t>
  </si>
  <si>
    <t xml:space="preserve">Fronleichnam </t>
  </si>
  <si>
    <t>1. Hauptrunde SGM-G300</t>
  </si>
  <si>
    <t>2. Hauptrunde SGM-G300</t>
  </si>
  <si>
    <t>Final SGM-G300</t>
  </si>
  <si>
    <t>Feldstich Gewehr 300m und Pistole 25m (FSt-G300/P25)</t>
  </si>
  <si>
    <t>Final FSt-G300/P25</t>
  </si>
  <si>
    <t xml:space="preserve">Final SGM Gewehr 300m Jungschützen/Junioren </t>
  </si>
  <si>
    <t>1. Runde SGM Gewehr 300m U21/Elite Plus</t>
  </si>
  <si>
    <t>2. Runde SGM Gewehr 300m U21/Elite Plus</t>
  </si>
  <si>
    <t>3. Runde SGM Gewehr 300m U21/Elite Plus</t>
  </si>
  <si>
    <t>Final SGM Gewehr 300m U21/Elite Plus</t>
  </si>
  <si>
    <t xml:space="preserve">Junioren-Einzelmeisterschaft Pistole 10m (JEM-P10) </t>
  </si>
  <si>
    <t xml:space="preserve">Final JEM-P10 </t>
  </si>
  <si>
    <t>Schwadernau</t>
  </si>
  <si>
    <t>Pistole/Pistolet</t>
  </si>
  <si>
    <t>10m</t>
  </si>
  <si>
    <t>Qualifikationswettkampf Sommermeisterschaft Pistole 10m und Auflageschiessen (SoM-PA10)</t>
  </si>
  <si>
    <t>Final SoM-PA10 (inkl. Auflageschiessen)</t>
  </si>
  <si>
    <t xml:space="preserve">Einzelwettkampf Pistole 10m (EW-P10) </t>
  </si>
  <si>
    <t>Nadelstich Pistole 10m (NS-P10)</t>
  </si>
  <si>
    <t>Qualifikationswettkampf Schnellfeuerwettkämpfe mit der Fünf-schüssigen Luftpistole 10m (SFWK-P10)</t>
  </si>
  <si>
    <t>Luzern</t>
  </si>
  <si>
    <t xml:space="preserve">Anmeldeschluss für die Gruppenmeisterschaften Pistole 10m Elite und Junioren (SGM-P10 E+J) </t>
  </si>
  <si>
    <t>Qualifikationsrunde SGM-P10 E + J</t>
  </si>
  <si>
    <t xml:space="preserve">1. Hauptrunde SGM-P10 E+J </t>
  </si>
  <si>
    <t xml:space="preserve">3. Hauptrunde SGM-P10 E+J </t>
  </si>
  <si>
    <t xml:space="preserve">2. Hauptrunde SGM-P10 E+J </t>
  </si>
  <si>
    <t>Wil SG</t>
  </si>
  <si>
    <t>Final SGM-P10 E+J</t>
  </si>
  <si>
    <t>Anmeldeschluss für die Gruppenmeisterschaft Pistole 25/50m (SGM-P25/50)</t>
  </si>
  <si>
    <t>25m</t>
  </si>
  <si>
    <t>Qualifikationsrunde SGM-P25/50</t>
  </si>
  <si>
    <t>1. Hauptrunde SGM-P25/50</t>
  </si>
  <si>
    <t>2. Hauptrunde SGM-P25/50</t>
  </si>
  <si>
    <t>3. Hauptrunde SGM-P25/50</t>
  </si>
  <si>
    <t>50m</t>
  </si>
  <si>
    <t>25/50m</t>
  </si>
  <si>
    <t>Final SGM-P25</t>
  </si>
  <si>
    <t>Final SGM-P50</t>
  </si>
  <si>
    <t>Buchs AG</t>
  </si>
  <si>
    <t>Lausanne</t>
  </si>
  <si>
    <t>Gewehr/Carabine</t>
  </si>
  <si>
    <t>1. Runde SMM Gewehr 10m
1. Qualifikation Junioren</t>
  </si>
  <si>
    <t>2. Runde SMM Gewehr 10m
2. Qualifikation Junioren</t>
  </si>
  <si>
    <t>3. Runde SMM Gewehr 10m
1. Runde Junioren</t>
  </si>
  <si>
    <t>4. Runde SMM Gewehr 10m
2. Runde Junioren</t>
  </si>
  <si>
    <t>5. Runde SMM Gewehr 10m
3. Runde Junioren</t>
  </si>
  <si>
    <t>6. Runde SMM Gewehr 10m
4. Runde Junioren</t>
  </si>
  <si>
    <t>7. Runde SMM Gewehr 10m
5. Runde Junioren</t>
  </si>
  <si>
    <t>Finaltag SMM Nationalliga A, Auf-/Abstiegswettkampf Nationalliga A/B und den Juniorenwettkampf Gewehr 10m</t>
  </si>
  <si>
    <t>Final Kniendmeisterschaft Gewehr 10m</t>
  </si>
  <si>
    <t>Final Junioren-Winter- und Kniendmeisterschaft Gewehr 10m</t>
  </si>
  <si>
    <t>1. Hauptrunde SGM Gewehr 10m</t>
  </si>
  <si>
    <t>2. Hauptrunde SGM Gewehr 10m</t>
  </si>
  <si>
    <t>3. Hauptrunde SGM Gewehr 10m</t>
  </si>
  <si>
    <t>Final SGM Gewehr 10m Elite/Junioren</t>
  </si>
  <si>
    <t>Bern</t>
  </si>
  <si>
    <t>Verbandsmatch Gewehr 10m Elite/Junioren</t>
  </si>
  <si>
    <t>1. Hauptrunde SGM Gewehr 50m</t>
  </si>
  <si>
    <t>2. Hauptrunde SGM Gewehr 50m</t>
  </si>
  <si>
    <t>3. Hauptrunde SGM Gewehr 50m</t>
  </si>
  <si>
    <t>Final SGM Gewehr 50m Elite</t>
  </si>
  <si>
    <t>Final SGM Gewehr 50m Junioren</t>
  </si>
  <si>
    <t>Thun/Thoune</t>
  </si>
  <si>
    <t>Stehendmatch Junioren Gewehr 50m</t>
  </si>
  <si>
    <t>Verbandsmatch Elite Gewehr 50m</t>
  </si>
  <si>
    <t>Verbandsmatch Junioren Gewehr 50m</t>
  </si>
  <si>
    <t>Schweizermeisterschaften Gewehr und Pistole 10m (Bestätigung Waffenplatz Bern ausstehend)</t>
  </si>
  <si>
    <t>Gewehr/Pistole
Carabine/Pistolet</t>
  </si>
  <si>
    <t>Schweizermeisterschaften Gewehr 50/300m und Pistole 25/50m</t>
  </si>
  <si>
    <t>25/50/300m</t>
  </si>
  <si>
    <t>Regiofinals indoor West, Mitte, Ost, Gewehr 10m</t>
  </si>
  <si>
    <t>Regiofinals indoor West, Mitte, Ost, Pistole 10m</t>
  </si>
  <si>
    <t>Burgdorf/Luzern/Altstätten</t>
  </si>
  <si>
    <t>Schweizer Jugendfinal Gewehr 10m</t>
  </si>
  <si>
    <t>Schweizer Jugendfinal Pistole 10m</t>
  </si>
  <si>
    <t>Regiofinals outdoor West, Mitte, Ost, Gewehr 50m</t>
  </si>
  <si>
    <t>Schweizer Jugendfinal Gewehr 50m</t>
  </si>
  <si>
    <t>Schweizer Jugendfinal Pistole 25m</t>
  </si>
  <si>
    <t>Buochs</t>
  </si>
  <si>
    <t>Stans</t>
  </si>
  <si>
    <t>Gewehr/Pistole
Fusil/Carabine/Pistolet</t>
  </si>
  <si>
    <t>50/300m</t>
  </si>
  <si>
    <t>Final Glarner Sommercup Gewehr 10m</t>
  </si>
  <si>
    <t>Final Shooting Masters Gewehr/Pistole 10m</t>
  </si>
  <si>
    <t>Näfels</t>
  </si>
  <si>
    <t>Stand/Etat:</t>
  </si>
  <si>
    <t>Délai d’inscription pour les tours principaux du Championnat suisse de groupes fusil 300m (CSG-F300)</t>
  </si>
  <si>
    <t>1er tour principal CSG-F300</t>
  </si>
  <si>
    <t>2e tour principal CSG-F300</t>
  </si>
  <si>
    <t>3e tour principal CSG-F300</t>
  </si>
  <si>
    <t>Cible campagne fusil 300m et pistolet 25m (Ccamp-F300/P25)</t>
  </si>
  <si>
    <t>Finale Ccamp-F300/P25</t>
  </si>
  <si>
    <t>Finale CSG-F300</t>
  </si>
  <si>
    <t>Tirs de qualification du Championnat individuel juniors pistolet 10m (CIJ-P10)</t>
  </si>
  <si>
    <t>Finale CIJ-P10</t>
  </si>
  <si>
    <t>Tirs de qualification du Championnat d’été pistolet 10m, avec tir sur appui (C été-P10/PA10)</t>
  </si>
  <si>
    <t xml:space="preserve">Finale du C été-P10/PA10 </t>
  </si>
  <si>
    <t>Concours Epingles pistolet 10m (CE-P10)</t>
  </si>
  <si>
    <t>Concours individuel pistolet 10m (CI-P10)</t>
  </si>
  <si>
    <t>Tirs de qualification des Concours de tir de vitesse pistolet air 10m à 5 coups (CTV-P10)</t>
  </si>
  <si>
    <t>Finale et Championnats suisses des CTV-P10 pistolet air 10m à 5 coups</t>
  </si>
  <si>
    <t>Tour de qualification CSG-P10 E+J</t>
  </si>
  <si>
    <t xml:space="preserve">Délai d’annonce des résultats du Tour de qualification CSG-P10 E+J </t>
  </si>
  <si>
    <t xml:space="preserve">1er tour principal CSG-P10 E+/J </t>
  </si>
  <si>
    <t xml:space="preserve">2e tour principal CSG-P10 E+/J </t>
  </si>
  <si>
    <t xml:space="preserve">3e tour principal CSG-P10 E+/J </t>
  </si>
  <si>
    <t xml:space="preserve">Finale CSG-P10 E+/J </t>
  </si>
  <si>
    <t>Délai d’inscription au Championnat suisse de groupes pistolet 25/50m (CSP-P25/50)</t>
  </si>
  <si>
    <t>Tour de qualification CGP-P25/50</t>
  </si>
  <si>
    <t>Délai d’annonce des résultats du Tour de qualification CGP-P25/50</t>
  </si>
  <si>
    <t xml:space="preserve">1er tour principal CGP-P25/50 </t>
  </si>
  <si>
    <t xml:space="preserve">2e tour principal CGP-P25/50 </t>
  </si>
  <si>
    <t xml:space="preserve">3e tour principal CGP-P25/50 </t>
  </si>
  <si>
    <t xml:space="preserve">Finale CGP-P25 </t>
  </si>
  <si>
    <t>Finale CGP-P50</t>
  </si>
  <si>
    <t>Tirs de qualification du Championnat individuel pistolet 50m  avec tir sur appui (CIPL-P50/PA50)</t>
  </si>
  <si>
    <t>Qualifikationswettkampf Einzelmeisterschaft Pistole 50m und Auflageschiessen (FPEM-P50/PA50)</t>
  </si>
  <si>
    <t>Finale CIPL-P50/PA50</t>
  </si>
  <si>
    <t>Final FPEM-P50/PA50</t>
  </si>
  <si>
    <t>Eidgenössische Konkurrenz Pistole 25/50m (EK-P25/50) und Auflageschiessen Pistole 25/50m PA25/50)</t>
  </si>
  <si>
    <t>Concours fédéral au pistolet 25/50m (CFP25/50) et tir sur appui pistolet 25/50m (PA25/50)</t>
  </si>
  <si>
    <t>Délai d’inscription pour le Championnat suisse d‘équipes (CSE) carabine 10m</t>
  </si>
  <si>
    <t>1er tour du CSE carabine 10m
1er tir de qualification Juniors</t>
  </si>
  <si>
    <t>2e tour du CSE carabine 10m
2e tir de qualification Juniors</t>
  </si>
  <si>
    <t>3e tour du CSE carabine 10m
1er tour Juniors</t>
  </si>
  <si>
    <t>4e tour du CSE carabine 10m
2e tour Juniors</t>
  </si>
  <si>
    <t>5e tour du CSE carabine 10m
3e tour Juniors</t>
  </si>
  <si>
    <t>6e tour du CSE carabine 10m
4e tour Juniors</t>
  </si>
  <si>
    <t>7e tour du CSE carabine 10m
5e tour Juniors</t>
  </si>
  <si>
    <t>Finale de la maîtrise à genou carabine 10m</t>
  </si>
  <si>
    <t>Finale de la maîtrise d’hiver et à genou des juniors  
carabine 10m</t>
  </si>
  <si>
    <t>Délai d’inscription pour le Championnat suisse de groupes 
(CSG) carabine 10m</t>
  </si>
  <si>
    <t xml:space="preserve">Finale du CSG carabine 10m Elite /Juniors </t>
  </si>
  <si>
    <t xml:space="preserve">Match inter-fédérations carabine 10m Elite/Juniors </t>
  </si>
  <si>
    <t xml:space="preserve">Délai d’inscription pour le Championnat suisse de groupes 
(CSG) carabine 50m </t>
  </si>
  <si>
    <t>1er tour principal CSG carabine 50m</t>
  </si>
  <si>
    <t>Finale du CSG carabine 50m Elite</t>
  </si>
  <si>
    <t>Finale du CSG carabine 50m Juniors</t>
  </si>
  <si>
    <t>Délai d’inscription pour le Championnat suisse d‘équipes (CSE) carabine 50m</t>
  </si>
  <si>
    <t>Anmeldeschluss Resultate der Qualifikationsrunde SGM-P25/50</t>
  </si>
  <si>
    <t>Anmeldeschluss Schweizer Mannschaftsmeisterschaft (SMM) Gewehr 10m</t>
  </si>
  <si>
    <t>Anmeldeschluss Schweiz. Mannschaftsmeisterschaft (SMM) Gewehr 50m</t>
  </si>
  <si>
    <t xml:space="preserve">Finale en ligue A du CSE et promotions/relégations en 
ligues A/B carabine 50m </t>
  </si>
  <si>
    <t xml:space="preserve">Finale en ligue A du CSE et promotions/relégations en 
ligues A/B et Finale du Championnat juniors carabine 10m </t>
  </si>
  <si>
    <t>Match debout Juniors carabine 50m</t>
  </si>
  <si>
    <t>Match inter-fédérations Elite carabine 50m</t>
  </si>
  <si>
    <t>Match inter-fédérations Juniors carabine 50m</t>
  </si>
  <si>
    <t>Championnats suisses carabine et pistolet 10m (La Place d’armes de Berne n’a pas encore confirmé)</t>
  </si>
  <si>
    <t>Championnats suisses carabine 50m, fusil 300m et pistolet 25/50m</t>
  </si>
  <si>
    <t>Finales régionales indoor ouest, centre, est, carabine 10m</t>
  </si>
  <si>
    <t>Finales régionales indoor ouest, centre, est, pistolet 10m</t>
  </si>
  <si>
    <t>Journée de la jeunesse, Finale nationale carabine 10m</t>
  </si>
  <si>
    <t xml:space="preserve">Journée de la jeunesse, Finale nationale pistolet 10m </t>
  </si>
  <si>
    <t xml:space="preserve">Finales régionales outdoor ouest, centre, est, carabine 50m </t>
  </si>
  <si>
    <t>Journée de la jeunesse, Finales nationales carabine 50m</t>
  </si>
  <si>
    <t>Journée de la jeunesse, Finales nationales pistolet 25m</t>
  </si>
  <si>
    <t>Finale de la Coupe d‘été glaronnaise  carabine 10m</t>
  </si>
  <si>
    <t>Finale Shooting Masters carabine/pistolet 10m</t>
  </si>
  <si>
    <t>Diese Wettkämpfe unterstehen ausdrücklich nicht der Genehmigung der PK. Diese Daten sind der Vollständigkeit halber aufgeführt. 
Ces compétitions ne sont pas soumises à l'approbation expresse de la CP. Ces données sont énumérées par soucis d'exhaustivité.</t>
  </si>
  <si>
    <t>Schweizer Volksschiessen Gewehr 10m</t>
  </si>
  <si>
    <t>Tir populaire suisse carabine 10m</t>
  </si>
  <si>
    <t>Schweizer Volksschiessen Gewehr 50m</t>
  </si>
  <si>
    <t>Tir populaire suisse carabine 50m</t>
  </si>
  <si>
    <t>Anmeldeschluss Hauptrunden Schweizer Gruppenmeisterschaft  Gewehr 300m (SGM-G300)</t>
  </si>
  <si>
    <t>Anmeldeschluss Resultate der Qualifikationsrunde SGM-P10 E + J</t>
  </si>
  <si>
    <t>Angepasste Daten/Données adaptées</t>
  </si>
  <si>
    <t>TTT, TT.MM.JJJJ</t>
  </si>
  <si>
    <t>english</t>
  </si>
  <si>
    <t xml:space="preserve"> [$-809]TTT, TT.MM.JJJJ</t>
  </si>
  <si>
    <t>3. Hauptrunde SGM-G300</t>
  </si>
  <si>
    <t>français</t>
  </si>
  <si>
    <t>deutsch</t>
  </si>
  <si>
    <t>Anmeldung Schweiz. Gruppenmeisterschaft (SGM) Gewehr 50m</t>
  </si>
  <si>
    <t>Final und Schweizermeisterschaft SFWK-P10 mit der Fünfschüssigen Luftpistole 10m</t>
  </si>
  <si>
    <t>Délai d’inscription aux Championnats suisses de groupes pistolet 10m Elite et Juniors (CSG-P10 E+J)</t>
  </si>
  <si>
    <t>Schwadernau/
Buochs/Goldach</t>
  </si>
  <si>
    <t>Anmeldung Schweizer Gruppenmeisterschaft (SGM) Gewehr 10m</t>
  </si>
  <si>
    <t>Einzelwettschiessen Pistole 25/50m</t>
  </si>
  <si>
    <t>Concours individuels pistolet 25/50m</t>
  </si>
  <si>
    <t xml:space="preserve">Einzelwettschiessen Gewehr 300m </t>
  </si>
  <si>
    <t xml:space="preserve">Concours individuels fusil 300m </t>
  </si>
  <si>
    <t>1. Runde Schweizer Sektionsmeisterschaft Gewehr 300m (SSM-G300)</t>
  </si>
  <si>
    <t>2. Runde SSM-G300</t>
  </si>
  <si>
    <t>Final SSM-G300</t>
  </si>
  <si>
    <t>Finale du CSS-F300</t>
  </si>
  <si>
    <t>1er tour du Championnat suisse de sections au fusil 300m (CSS-F300)</t>
  </si>
  <si>
    <t>1. Runde SGMA 10m</t>
  </si>
  <si>
    <t>2. Runde SGMA 10m</t>
  </si>
  <si>
    <t>3. Runde SGMA 10m</t>
  </si>
  <si>
    <t>Schweizer Final SGMA 10m</t>
  </si>
  <si>
    <t>1er tour CSGA 10m</t>
  </si>
  <si>
    <t>3e tour CSGA 10m</t>
  </si>
  <si>
    <t>2e tour CSGA 10m</t>
  </si>
  <si>
    <t>Finale suisse CSGA 10m</t>
  </si>
  <si>
    <t>Anmeldung Schweizer Gruppenmeisterschaft Auflageschiessen Gewehr und Pistole 10m (SGMA 10m)</t>
  </si>
  <si>
    <t xml:space="preserve">Délai d’inscription pour le Championnat suisse de groupes de
Tir sur appui carabine et pistolet 10m (CSGA 10m) </t>
  </si>
  <si>
    <t>Schweizer Vereinswettschiessen Gewehr 10m</t>
  </si>
  <si>
    <t>Concours fédéral de sociétés carabine 10m</t>
  </si>
  <si>
    <t>Schweizer Vereinswettschiessen Gewehr 50m</t>
  </si>
  <si>
    <t>Concours fédéral de sociétés carabine 50m</t>
  </si>
  <si>
    <t>Final JU + VE Gewehr 300/50m und Pistole 25m</t>
  </si>
  <si>
    <t>Finale JU + VE fusil 300m, carabine 50m et pistolet 25m</t>
  </si>
  <si>
    <t>300/50/25m</t>
  </si>
  <si>
    <t>26.06.2020 / plu</t>
  </si>
  <si>
    <t xml:space="preserve"> [$-fr-FR]TTT, TT.MM.JJJJ</t>
  </si>
  <si>
    <t xml:space="preserve">Finaltag SMM Nationalliga A, Auf-/Abstiegswettkampf Nationalliga A/B Gewehr 50m </t>
  </si>
  <si>
    <t>Winterthur</t>
  </si>
  <si>
    <t>Emmen</t>
  </si>
  <si>
    <t>Schweizermeisterschaften Gewehr und Pistole 10m Auflageschiessen</t>
  </si>
  <si>
    <t>Championnats suisses de Tir sur appui carabine et pistolet 10m</t>
  </si>
  <si>
    <t>Eidg. Feldschiessen 2026 Gewehr 300m und Pistole 25/50m (14.05.26 = Auffahrt  /  24.05.26 = Pfingsten)</t>
  </si>
  <si>
    <t>TFC 2026 fusil 300m et pistolet 25/50m (14.05.26 = Ascension  /  24.05.26 = Pentecôte)</t>
  </si>
  <si>
    <t>10/25/50/300m</t>
  </si>
  <si>
    <t>Weekend sans concours</t>
  </si>
  <si>
    <t>Wettkampffreies Wochenende</t>
  </si>
  <si>
    <t>Eidg. Feldschiessen 2027 Gewehr 300m und Pistole 25/50m (06.05.27 = Auffahrt  /  16.05.27 = Pfingsten)</t>
  </si>
  <si>
    <t>TFC 2027 fusil 300m et pistolet 25/50m (06.05.27 = Ascension  /  16.05.27 = Pentecôte)</t>
  </si>
  <si>
    <t xml:space="preserve">Meldeschluss Qualifikation SGM Gewehr 300m Jungschützen/Junioren </t>
  </si>
  <si>
    <t>Meldeschluss SGM Gewehr 300m U21/Elite Plus</t>
  </si>
  <si>
    <t>2er tour du  CSS-F300</t>
  </si>
  <si>
    <t>1er tour du CSG fusil 300m U21/Elite Plus</t>
  </si>
  <si>
    <t>2e tour du CSG fusil 300m U21/Elite Plus</t>
  </si>
  <si>
    <t>3e tour du CSG fusil 300m U21/Elite Plus</t>
  </si>
  <si>
    <t>Délai d’inscription CSG fusil 300m U21/Elite Plus</t>
  </si>
  <si>
    <t>Finale CSG fusil 300m U21/Elite Plus</t>
  </si>
  <si>
    <t xml:space="preserve">Délai d’inscription qualification CSG fusil 300m Jeunes Tireurs/Juniors </t>
  </si>
  <si>
    <t xml:space="preserve">Finale CSG fusil 300m Jeunes Tireurs/Juniors </t>
  </si>
  <si>
    <t>Eidg. Schützenfest Chur</t>
  </si>
  <si>
    <t>Fête fédérale de tir Coire</t>
  </si>
  <si>
    <t>Chur/Coire/div.</t>
  </si>
  <si>
    <t>Eidg. Feldschiessen 2028 Gewehr 300m und Pistole 25/50m (25.05.28 = Auffahrt  /  04.06.28 = Pfingsten)</t>
  </si>
  <si>
    <t>TFC 2028 fusil 300m et pistolet 25/50m (25.05.28 = Ascension  /  04.06.28 = Pentecôte)</t>
  </si>
  <si>
    <t>KW 6</t>
  </si>
  <si>
    <t>KW 8</t>
  </si>
  <si>
    <t>1. Okt.-Wochenende</t>
  </si>
  <si>
    <t>KW 9</t>
  </si>
  <si>
    <t>KW 35 + 36</t>
  </si>
  <si>
    <t>KW 35</t>
  </si>
  <si>
    <t>30. LZ-Cup Final Gewehr 50/300m und Pistole 50m</t>
  </si>
  <si>
    <t>Finale de la 30e Coupe LZ carabine 50m/fusil 300m et pistolet 50m</t>
  </si>
  <si>
    <t>1. - 7. Runde SMM Gewehr 50m; 
1. Liga und tiefer</t>
  </si>
  <si>
    <t>1er - 7e tour CSE carabine 50m;
1ère ligue et inférieure</t>
  </si>
  <si>
    <t>2. Runde SMM Gewehr 50m NL A u. B</t>
  </si>
  <si>
    <t>3. Runde SMM Gewehr 50m NL A u. B</t>
  </si>
  <si>
    <t>4. Runde SMM Gewehr 50m NL A u. B</t>
  </si>
  <si>
    <t>5. Runde SMM Gewehr 50m NL A u. B</t>
  </si>
  <si>
    <t>6. Runde SMM Gewehr 50m NL A u. B</t>
  </si>
  <si>
    <t>7. Runde SMM Gewehr 50m NL A u. B</t>
  </si>
  <si>
    <t>2e tour CSE carabine 50m LN A et B</t>
  </si>
  <si>
    <t>3e tour CSE carabine 50m LN A et B</t>
  </si>
  <si>
    <t>4e tour CSE carabine 50m LN A et B</t>
  </si>
  <si>
    <t>5e tour CSE carabine 50m LN A et B</t>
  </si>
  <si>
    <t>6e tour CSE carabine 50m LN A et B</t>
  </si>
  <si>
    <t>7e tour CSE carabine 50m LN A et B</t>
  </si>
  <si>
    <t>3. Samstag im September (vor dem Bettag)</t>
  </si>
  <si>
    <t>1er tour principal CSG carabine 10m</t>
  </si>
  <si>
    <t>2e tour principal CSG carabine 10m</t>
  </si>
  <si>
    <t>3e tour principal CSG carabine 10m</t>
  </si>
  <si>
    <t>2e tour principal CSG carabine 50m</t>
  </si>
  <si>
    <t>3e tour principal CSG carabine 50m</t>
  </si>
  <si>
    <t>1. Runde SMM Gewehr 50m NL A u. B</t>
  </si>
  <si>
    <t>1er tour CSE carabine 50m LN A et B</t>
  </si>
  <si>
    <t>Avenches VD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</si>
</sst>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d/mm/yy;@"/>
    <numFmt numFmtId="165" formatCode="mmmm"/>
    <numFmt numFmtId="166" formatCode="d"/>
    <numFmt numFmtId="167" formatCode="ddd\,\ dd/mm/yyyy"/>
    <numFmt numFmtId="168" formatCode="dd/mm/yyyy;@"/>
    <numFmt numFmtId="169" formatCode="\ [$-40C]ddd\,\ dd/mm/yyyy"/>
  </numFmts>
  <fonts count="24">
    <font>
      <sz val="11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i/>
      <sz val="10"/>
      <color indexed="10"/>
      <name val="Arial"/>
      <family val="2"/>
    </font>
    <font>
      <sz val="10"/>
      <color indexed="39"/>
      <name val="Arial"/>
      <family val="2"/>
    </font>
    <font>
      <u/>
      <sz val="10"/>
      <color indexed="12"/>
      <name val="Futura Light BT"/>
    </font>
    <font>
      <sz val="11"/>
      <color rgb="FF0019FF"/>
      <name val="Arial"/>
      <family val="2"/>
    </font>
    <font>
      <b/>
      <sz val="11"/>
      <color rgb="FF0019FF"/>
      <name val="Arial"/>
      <family val="2"/>
    </font>
    <font>
      <sz val="11"/>
      <color rgb="FF0000FF"/>
      <name val="Arial"/>
      <family val="2"/>
    </font>
    <font>
      <sz val="11"/>
      <color rgb="FF00B050"/>
      <name val="Arial"/>
      <family val="2"/>
    </font>
    <font>
      <sz val="11"/>
      <name val="Arial"/>
      <family val="2"/>
    </font>
    <font>
      <sz val="10"/>
      <color rgb="FF00B050"/>
      <name val="Arial"/>
      <family val="2"/>
    </font>
    <font>
      <sz val="7"/>
      <color theme="1"/>
      <name val="Arial"/>
      <family val="2"/>
    </font>
    <font>
      <i/>
      <sz val="11"/>
      <color rgb="FF0000FF"/>
      <name val="Arial"/>
      <family val="2"/>
    </font>
    <font>
      <b/>
      <sz val="16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i/>
      <sz val="9"/>
      <name val="Arial"/>
      <family val="2"/>
    </font>
    <font>
      <sz val="9.5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1" fillId="0" borderId="0" xfId="0" applyFont="1"/>
    <xf numFmtId="0" fontId="2" fillId="0" borderId="0" xfId="0" applyFont="1" applyProtection="1">
      <protection locked="0"/>
    </xf>
    <xf numFmtId="0" fontId="4" fillId="0" borderId="0" xfId="0" applyFont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166" fontId="1" fillId="0" borderId="6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166" fontId="5" fillId="0" borderId="7" xfId="0" applyNumberFormat="1" applyFont="1" applyBorder="1" applyAlignment="1">
      <alignment horizontal="center"/>
    </xf>
    <xf numFmtId="1" fontId="6" fillId="4" borderId="9" xfId="0" applyNumberFormat="1" applyFont="1" applyFill="1" applyBorder="1" applyAlignment="1">
      <alignment horizontal="center"/>
    </xf>
    <xf numFmtId="166" fontId="1" fillId="0" borderId="10" xfId="0" applyNumberFormat="1" applyFont="1" applyBorder="1" applyAlignment="1">
      <alignment horizontal="center"/>
    </xf>
    <xf numFmtId="166" fontId="1" fillId="0" borderId="11" xfId="0" applyNumberFormat="1" applyFont="1" applyBorder="1" applyAlignment="1">
      <alignment horizontal="center"/>
    </xf>
    <xf numFmtId="166" fontId="5" fillId="0" borderId="11" xfId="0" applyNumberFormat="1" applyFont="1" applyBorder="1" applyAlignment="1">
      <alignment horizontal="center"/>
    </xf>
    <xf numFmtId="1" fontId="6" fillId="4" borderId="12" xfId="0" applyNumberFormat="1" applyFont="1" applyFill="1" applyBorder="1" applyAlignment="1">
      <alignment horizontal="center"/>
    </xf>
    <xf numFmtId="166" fontId="1" fillId="0" borderId="0" xfId="0" applyNumberFormat="1" applyFont="1"/>
    <xf numFmtId="166" fontId="5" fillId="0" borderId="0" xfId="0" applyNumberFormat="1" applyFont="1"/>
    <xf numFmtId="0" fontId="1" fillId="5" borderId="8" xfId="0" applyFont="1" applyFill="1" applyBorder="1"/>
    <xf numFmtId="0" fontId="1" fillId="5" borderId="17" xfId="0" applyFont="1" applyFill="1" applyBorder="1"/>
    <xf numFmtId="0" fontId="1" fillId="5" borderId="18" xfId="0" applyFont="1" applyFill="1" applyBorder="1"/>
    <xf numFmtId="0" fontId="7" fillId="0" borderId="0" xfId="1" applyFill="1" applyAlignment="1" applyProtection="1"/>
    <xf numFmtId="0" fontId="1" fillId="0" borderId="24" xfId="0" applyFont="1" applyBorder="1"/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0" fontId="8" fillId="0" borderId="0" xfId="0" applyFont="1"/>
    <xf numFmtId="0" fontId="1" fillId="5" borderId="23" xfId="0" applyFont="1" applyFill="1" applyBorder="1"/>
    <xf numFmtId="0" fontId="1" fillId="5" borderId="21" xfId="0" applyFont="1" applyFill="1" applyBorder="1"/>
    <xf numFmtId="0" fontId="1" fillId="5" borderId="22" xfId="0" applyFont="1" applyFill="1" applyBorder="1"/>
    <xf numFmtId="0" fontId="1" fillId="0" borderId="0" xfId="0" applyFont="1" applyAlignment="1" applyProtection="1">
      <alignment horizontal="right"/>
      <protection locked="0"/>
    </xf>
    <xf numFmtId="0" fontId="11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4" fillId="0" borderId="0" xfId="0" applyNumberFormat="1" applyFont="1" applyAlignment="1">
      <alignment horizontal="center" vertical="center"/>
    </xf>
    <xf numFmtId="168" fontId="12" fillId="7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9" xfId="0" applyFont="1" applyBorder="1" applyAlignment="1">
      <alignment horizontal="left" vertical="center"/>
    </xf>
    <xf numFmtId="0" fontId="11" fillId="0" borderId="30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167" fontId="11" fillId="0" borderId="26" xfId="0" applyNumberFormat="1" applyFont="1" applyBorder="1" applyAlignment="1">
      <alignment horizontal="left" vertical="center"/>
    </xf>
    <xf numFmtId="167" fontId="11" fillId="0" borderId="1" xfId="0" applyNumberFormat="1" applyFont="1" applyBorder="1" applyAlignment="1">
      <alignment horizontal="left" vertical="center"/>
    </xf>
    <xf numFmtId="167" fontId="11" fillId="0" borderId="28" xfId="0" applyNumberFormat="1" applyFont="1" applyBorder="1" applyAlignment="1">
      <alignment horizontal="left" vertical="center"/>
    </xf>
    <xf numFmtId="167" fontId="11" fillId="0" borderId="29" xfId="0" applyNumberFormat="1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169" fontId="11" fillId="0" borderId="26" xfId="0" applyNumberFormat="1" applyFont="1" applyBorder="1" applyAlignment="1">
      <alignment horizontal="left" vertical="center"/>
    </xf>
    <xf numFmtId="169" fontId="11" fillId="0" borderId="1" xfId="0" applyNumberFormat="1" applyFont="1" applyBorder="1" applyAlignment="1">
      <alignment horizontal="left" vertical="center"/>
    </xf>
    <xf numFmtId="169" fontId="11" fillId="0" borderId="28" xfId="0" applyNumberFormat="1" applyFont="1" applyBorder="1" applyAlignment="1">
      <alignment horizontal="left" vertical="center"/>
    </xf>
    <xf numFmtId="169" fontId="11" fillId="0" borderId="29" xfId="0" applyNumberFormat="1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14" fontId="0" fillId="0" borderId="0" xfId="0" applyNumberFormat="1" applyAlignment="1">
      <alignment vertical="center"/>
    </xf>
    <xf numFmtId="14" fontId="10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14" fontId="21" fillId="0" borderId="0" xfId="0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34" xfId="0" applyNumberFormat="1" applyFont="1" applyBorder="1" applyAlignment="1">
      <alignment horizontal="left" vertical="center" wrapText="1"/>
    </xf>
    <xf numFmtId="164" fontId="18" fillId="0" borderId="35" xfId="0" applyNumberFormat="1" applyFont="1" applyBorder="1" applyAlignment="1">
      <alignment horizontal="left" vertical="center"/>
    </xf>
    <xf numFmtId="0" fontId="18" fillId="0" borderId="35" xfId="0" applyFont="1" applyBorder="1" applyAlignment="1">
      <alignment horizontal="left" vertical="center"/>
    </xf>
    <xf numFmtId="0" fontId="18" fillId="0" borderId="35" xfId="0" applyFont="1" applyBorder="1" applyAlignment="1">
      <alignment vertical="center"/>
    </xf>
    <xf numFmtId="0" fontId="18" fillId="0" borderId="35" xfId="0" applyFont="1" applyBorder="1" applyAlignment="1">
      <alignment vertical="center" wrapText="1"/>
    </xf>
    <xf numFmtId="0" fontId="18" fillId="0" borderId="36" xfId="0" applyFont="1" applyBorder="1" applyAlignment="1">
      <alignment vertical="center"/>
    </xf>
    <xf numFmtId="167" fontId="12" fillId="0" borderId="31" xfId="0" applyNumberFormat="1" applyFont="1" applyBorder="1" applyAlignment="1">
      <alignment horizontal="left" vertical="center" wrapText="1"/>
    </xf>
    <xf numFmtId="167" fontId="12" fillId="0" borderId="32" xfId="0" applyNumberFormat="1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center"/>
    </xf>
    <xf numFmtId="167" fontId="12" fillId="0" borderId="26" xfId="0" applyNumberFormat="1" applyFont="1" applyBorder="1" applyAlignment="1">
      <alignment horizontal="left" vertical="center" wrapText="1"/>
    </xf>
    <xf numFmtId="167" fontId="12" fillId="0" borderId="1" xfId="0" applyNumberFormat="1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27" xfId="0" applyFont="1" applyBorder="1" applyAlignment="1">
      <alignment horizontal="left" vertical="center"/>
    </xf>
    <xf numFmtId="167" fontId="12" fillId="0" borderId="26" xfId="0" applyNumberFormat="1" applyFont="1" applyBorder="1" applyAlignment="1">
      <alignment horizontal="left" vertical="center"/>
    </xf>
    <xf numFmtId="167" fontId="12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167" fontId="12" fillId="0" borderId="43" xfId="0" applyNumberFormat="1" applyFont="1" applyBorder="1" applyAlignment="1">
      <alignment horizontal="left" vertical="center"/>
    </xf>
    <xf numFmtId="167" fontId="12" fillId="0" borderId="44" xfId="0" applyNumberFormat="1" applyFont="1" applyBorder="1" applyAlignment="1">
      <alignment horizontal="left" vertical="center"/>
    </xf>
    <xf numFmtId="167" fontId="12" fillId="0" borderId="45" xfId="0" applyNumberFormat="1" applyFont="1" applyBorder="1" applyAlignment="1">
      <alignment horizontal="left" vertical="center"/>
    </xf>
    <xf numFmtId="0" fontId="12" fillId="0" borderId="45" xfId="0" applyFont="1" applyBorder="1" applyAlignment="1">
      <alignment horizontal="left" vertical="center" wrapText="1"/>
    </xf>
    <xf numFmtId="0" fontId="12" fillId="0" borderId="45" xfId="0" applyFont="1" applyBorder="1" applyAlignment="1">
      <alignment horizontal="left" vertical="center"/>
    </xf>
    <xf numFmtId="169" fontId="12" fillId="0" borderId="31" xfId="0" applyNumberFormat="1" applyFont="1" applyBorder="1" applyAlignment="1">
      <alignment horizontal="left" vertical="center" wrapText="1"/>
    </xf>
    <xf numFmtId="169" fontId="12" fillId="0" borderId="32" xfId="0" applyNumberFormat="1" applyFont="1" applyBorder="1" applyAlignment="1">
      <alignment horizontal="left" vertical="center" wrapText="1"/>
    </xf>
    <xf numFmtId="169" fontId="12" fillId="0" borderId="26" xfId="0" applyNumberFormat="1" applyFont="1" applyBorder="1" applyAlignment="1">
      <alignment horizontal="left" vertical="center" wrapText="1"/>
    </xf>
    <xf numFmtId="169" fontId="12" fillId="0" borderId="1" xfId="0" applyNumberFormat="1" applyFont="1" applyBorder="1" applyAlignment="1">
      <alignment horizontal="left" vertical="center" wrapText="1"/>
    </xf>
    <xf numFmtId="169" fontId="12" fillId="0" borderId="26" xfId="0" applyNumberFormat="1" applyFont="1" applyBorder="1" applyAlignment="1">
      <alignment horizontal="left" vertical="center"/>
    </xf>
    <xf numFmtId="169" fontId="12" fillId="0" borderId="1" xfId="0" applyNumberFormat="1" applyFont="1" applyBorder="1" applyAlignment="1">
      <alignment horizontal="left" vertical="center"/>
    </xf>
    <xf numFmtId="169" fontId="12" fillId="0" borderId="43" xfId="0" applyNumberFormat="1" applyFont="1" applyBorder="1" applyAlignment="1">
      <alignment horizontal="left" vertical="center"/>
    </xf>
    <xf numFmtId="169" fontId="12" fillId="0" borderId="44" xfId="0" applyNumberFormat="1" applyFont="1" applyBorder="1" applyAlignment="1">
      <alignment horizontal="left" vertical="center"/>
    </xf>
    <xf numFmtId="169" fontId="12" fillId="0" borderId="45" xfId="0" applyNumberFormat="1" applyFont="1" applyBorder="1" applyAlignment="1">
      <alignment horizontal="left" vertical="center"/>
    </xf>
    <xf numFmtId="167" fontId="10" fillId="0" borderId="26" xfId="0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/>
    </xf>
    <xf numFmtId="169" fontId="10" fillId="0" borderId="26" xfId="0" applyNumberFormat="1" applyFont="1" applyBorder="1" applyAlignment="1">
      <alignment horizontal="left" vertical="center"/>
    </xf>
    <xf numFmtId="169" fontId="10" fillId="0" borderId="1" xfId="0" applyNumberFormat="1" applyFont="1" applyBorder="1" applyAlignment="1">
      <alignment horizontal="left" vertical="center"/>
    </xf>
    <xf numFmtId="167" fontId="10" fillId="0" borderId="1" xfId="0" applyNumberFormat="1" applyFont="1" applyBorder="1" applyAlignment="1">
      <alignment horizontal="left" vertical="center" wrapText="1"/>
    </xf>
    <xf numFmtId="169" fontId="10" fillId="0" borderId="1" xfId="0" applyNumberFormat="1" applyFont="1" applyBorder="1" applyAlignment="1">
      <alignment horizontal="left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41" xfId="0" applyFont="1" applyBorder="1" applyAlignment="1">
      <alignment horizontal="center" vertical="center" wrapText="1"/>
    </xf>
    <xf numFmtId="0" fontId="11" fillId="0" borderId="42" xfId="0" applyFont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right" vertical="center"/>
    </xf>
    <xf numFmtId="0" fontId="10" fillId="6" borderId="37" xfId="0" applyFont="1" applyFill="1" applyBorder="1" applyAlignment="1">
      <alignment horizontal="center" vertical="center"/>
    </xf>
    <xf numFmtId="0" fontId="10" fillId="6" borderId="38" xfId="0" applyFont="1" applyFill="1" applyBorder="1" applyAlignment="1">
      <alignment horizontal="center" vertical="center"/>
    </xf>
    <xf numFmtId="0" fontId="10" fillId="6" borderId="39" xfId="0" applyFont="1" applyFill="1" applyBorder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" fillId="5" borderId="20" xfId="0" applyFont="1" applyFill="1" applyBorder="1" applyAlignment="1">
      <alignment horizontal="left"/>
    </xf>
    <xf numFmtId="0" fontId="1" fillId="5" borderId="21" xfId="0" applyFont="1" applyFill="1" applyBorder="1" applyAlignment="1">
      <alignment horizontal="left"/>
    </xf>
    <xf numFmtId="0" fontId="1" fillId="5" borderId="22" xfId="0" applyFont="1" applyFill="1" applyBorder="1" applyAlignment="1">
      <alignment horizontal="left"/>
    </xf>
    <xf numFmtId="167" fontId="1" fillId="0" borderId="2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center"/>
    </xf>
    <xf numFmtId="167" fontId="1" fillId="0" borderId="22" xfId="0" applyNumberFormat="1" applyFont="1" applyBorder="1" applyAlignment="1">
      <alignment horizontal="center"/>
    </xf>
    <xf numFmtId="0" fontId="1" fillId="5" borderId="16" xfId="0" applyFont="1" applyFill="1" applyBorder="1" applyAlignment="1">
      <alignment horizontal="left"/>
    </xf>
    <xf numFmtId="0" fontId="1" fillId="5" borderId="17" xfId="0" applyFont="1" applyFill="1" applyBorder="1" applyAlignment="1">
      <alignment horizontal="left"/>
    </xf>
    <xf numFmtId="0" fontId="1" fillId="5" borderId="18" xfId="0" applyFont="1" applyFill="1" applyBorder="1" applyAlignment="1">
      <alignment horizontal="left"/>
    </xf>
    <xf numFmtId="167" fontId="1" fillId="0" borderId="8" xfId="0" applyNumberFormat="1" applyFont="1" applyBorder="1" applyAlignment="1">
      <alignment horizontal="center"/>
    </xf>
    <xf numFmtId="167" fontId="1" fillId="0" borderId="17" xfId="0" applyNumberFormat="1" applyFont="1" applyBorder="1" applyAlignment="1">
      <alignment horizontal="center"/>
    </xf>
    <xf numFmtId="167" fontId="1" fillId="0" borderId="18" xfId="0" applyNumberFormat="1" applyFont="1" applyBorder="1" applyAlignment="1">
      <alignment horizontal="center"/>
    </xf>
    <xf numFmtId="167" fontId="1" fillId="0" borderId="19" xfId="0" applyNumberFormat="1" applyFont="1" applyBorder="1" applyAlignment="1">
      <alignment horizontal="center"/>
    </xf>
    <xf numFmtId="167" fontId="1" fillId="0" borderId="25" xfId="0" applyNumberFormat="1" applyFont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2" fillId="0" borderId="0" xfId="0" applyFont="1" applyAlignment="1" applyProtection="1">
      <alignment horizontal="left"/>
      <protection locked="0"/>
    </xf>
    <xf numFmtId="165" fontId="3" fillId="2" borderId="3" xfId="0" applyNumberFormat="1" applyFont="1" applyFill="1" applyBorder="1" applyAlignment="1">
      <alignment horizontal="center"/>
    </xf>
    <xf numFmtId="165" fontId="3" fillId="2" borderId="4" xfId="0" applyNumberFormat="1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2">
    <dxf>
      <fill>
        <patternFill>
          <bgColor indexed="41"/>
        </patternFill>
      </fill>
    </dxf>
    <dxf>
      <font>
        <b/>
        <i/>
        <condense val="0"/>
        <extend val="0"/>
        <color indexed="10"/>
      </font>
    </dxf>
  </dxfs>
  <tableStyles count="0" defaultTableStyle="TableStyleMedium9" defaultPivotStyle="PivotStyleLight16"/>
  <colors>
    <mruColors>
      <color rgb="FF0000FF"/>
      <color rgb="FF00FFFF"/>
      <color rgb="FF00FF00"/>
      <color rgb="FF00CCFF"/>
      <color rgb="FF0064FF"/>
      <color rgb="FF15C0FD"/>
      <color rgb="FF6699FF"/>
      <color rgb="FFFF9999"/>
      <color rgb="FFFFFF99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Spin" dx="16" fmlaLink="$B$1" max="2100" min="1900" page="10" val="2026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2" Type="http://schemas.openxmlformats.org/officeDocument/2006/relationships/image" Target="../media/image3.gif"/><Relationship Id="rId1" Type="http://schemas.openxmlformats.org/officeDocument/2006/relationships/image" Target="../media/image2.gif"/><Relationship Id="rId4" Type="http://schemas.openxmlformats.org/officeDocument/2006/relationships/image" Target="../media/image5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655320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381000</xdr:colOff>
      <xdr:row>3</xdr:row>
      <xdr:rowOff>174915</xdr:rowOff>
    </xdr:to>
    <xdr:pic>
      <xdr:nvPicPr>
        <xdr:cNvPr id="2" name="Grafik 5">
          <a:extLst>
            <a:ext uri="{FF2B5EF4-FFF2-40B4-BE49-F238E27FC236}">
              <a16:creationId xmlns:a16="http://schemas.microsoft.com/office/drawing/2014/main" id="{FFBAF153-2281-4F38-98D1-D82C04A297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295900" cy="746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38100</xdr:colOff>
          <xdr:row>0</xdr:row>
          <xdr:rowOff>0</xdr:rowOff>
        </xdr:from>
        <xdr:to>
          <xdr:col>5</xdr:col>
          <xdr:colOff>47625</xdr:colOff>
          <xdr:row>1</xdr:row>
          <xdr:rowOff>0</xdr:rowOff>
        </xdr:to>
        <xdr:sp macro="" textlink="">
          <xdr:nvSpPr>
            <xdr:cNvPr id="4097" name="Spinner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19</xdr:col>
      <xdr:colOff>0</xdr:colOff>
      <xdr:row>43</xdr:row>
      <xdr:rowOff>0</xdr:rowOff>
    </xdr:from>
    <xdr:to>
      <xdr:col>19</xdr:col>
      <xdr:colOff>9525</xdr:colOff>
      <xdr:row>43</xdr:row>
      <xdr:rowOff>9525</xdr:rowOff>
    </xdr:to>
    <xdr:pic>
      <xdr:nvPicPr>
        <xdr:cNvPr id="3" name="Grafik 2" descr="https://d.adroll.com/cm/r/out?advertisable=OL3JHG46GRBYFHHRVQGRH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482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19050</xdr:colOff>
      <xdr:row>43</xdr:row>
      <xdr:rowOff>0</xdr:rowOff>
    </xdr:from>
    <xdr:to>
      <xdr:col>19</xdr:col>
      <xdr:colOff>28575</xdr:colOff>
      <xdr:row>43</xdr:row>
      <xdr:rowOff>9525</xdr:rowOff>
    </xdr:to>
    <xdr:pic>
      <xdr:nvPicPr>
        <xdr:cNvPr id="4" name="Grafik 3" descr="https://d.adroll.com/cm/b/out?advertisable=OL3JHG46GRBYFHHRVQGRHT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38100</xdr:colOff>
      <xdr:row>43</xdr:row>
      <xdr:rowOff>0</xdr:rowOff>
    </xdr:from>
    <xdr:to>
      <xdr:col>19</xdr:col>
      <xdr:colOff>47625</xdr:colOff>
      <xdr:row>43</xdr:row>
      <xdr:rowOff>9525</xdr:rowOff>
    </xdr:to>
    <xdr:pic>
      <xdr:nvPicPr>
        <xdr:cNvPr id="5" name="Grafik 4" descr="https://d.adroll.com/cm/x/out?advertisable=OL3JHG46GRBYFHHRVQGRHT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57150</xdr:colOff>
      <xdr:row>43</xdr:row>
      <xdr:rowOff>0</xdr:rowOff>
    </xdr:from>
    <xdr:to>
      <xdr:col>19</xdr:col>
      <xdr:colOff>66675</xdr:colOff>
      <xdr:row>43</xdr:row>
      <xdr:rowOff>9525</xdr:rowOff>
    </xdr:to>
    <xdr:sp macro="" textlink="">
      <xdr:nvSpPr>
        <xdr:cNvPr id="4101" name="AutoShape 5" descr="https://d.adroll.com/cm/l/out?advertisable=OL3JHG46GRBYFHHRVQGRHT">
          <a:extLst>
            <a:ext uri="{FF2B5EF4-FFF2-40B4-BE49-F238E27FC236}">
              <a16:creationId xmlns:a16="http://schemas.microsoft.com/office/drawing/2014/main" id="{00000000-0008-0000-0100-000005100000}"/>
            </a:ext>
          </a:extLst>
        </xdr:cNvPr>
        <xdr:cNvSpPr>
          <a:spLocks noChangeAspect="1" noChangeArrowheads="1"/>
        </xdr:cNvSpPr>
      </xdr:nvSpPr>
      <xdr:spPr bwMode="auto">
        <a:xfrm>
          <a:off x="5305425" y="71056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64995</xdr:colOff>
      <xdr:row>44</xdr:row>
      <xdr:rowOff>134470</xdr:rowOff>
    </xdr:from>
    <xdr:to>
      <xdr:col>3</xdr:col>
      <xdr:colOff>74520</xdr:colOff>
      <xdr:row>44</xdr:row>
      <xdr:rowOff>0</xdr:rowOff>
    </xdr:to>
    <xdr:pic>
      <xdr:nvPicPr>
        <xdr:cNvPr id="7" name="Grafik 6" descr="https://d.adroll.com/cm/o/out?advertisable=OL3JHG46GRBYFHHRVQGRH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436" y="7227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106456</xdr:colOff>
      <xdr:row>44</xdr:row>
      <xdr:rowOff>156881</xdr:rowOff>
    </xdr:from>
    <xdr:to>
      <xdr:col>1</xdr:col>
      <xdr:colOff>115981</xdr:colOff>
      <xdr:row>44</xdr:row>
      <xdr:rowOff>0</xdr:rowOff>
    </xdr:to>
    <xdr:pic>
      <xdr:nvPicPr>
        <xdr:cNvPr id="8" name="Grafik 7" descr="https://d.adroll.com/cm/g/out?advertisable=OL3JHG46GRBYFHHRVQGRHT&amp;google_nid=adroll5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603" y="725020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support.microsoft.com/kb/214058/EN-US/" TargetMode="External"/><Relationship Id="rId1" Type="http://schemas.openxmlformats.org/officeDocument/2006/relationships/hyperlink" Target="http://support.microsoft.com/kb/214326/EN-US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55214-54AB-450B-8D12-65C6573AD679}">
  <sheetPr>
    <tabColor rgb="FF0000FF"/>
    <pageSetUpPr fitToPage="1"/>
  </sheetPr>
  <dimension ref="A1:AM123"/>
  <sheetViews>
    <sheetView topLeftCell="A30" zoomScaleNormal="100" workbookViewId="0">
      <selection activeCell="B43" sqref="B43"/>
    </sheetView>
  </sheetViews>
  <sheetFormatPr baseColWidth="10" defaultColWidth="11" defaultRowHeight="14.25"/>
  <cols>
    <col min="1" max="2" width="13.375" style="24" bestFit="1" customWidth="1"/>
    <col min="3" max="3" width="34.125" style="24" customWidth="1"/>
    <col min="4" max="4" width="30.375" style="24" customWidth="1"/>
    <col min="5" max="5" width="14.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25" style="24" bestFit="1" customWidth="1"/>
    <col min="11" max="11" width="15.125" style="24" customWidth="1"/>
    <col min="12" max="16384" width="11" style="24"/>
  </cols>
  <sheetData>
    <row r="1" spans="1:39" ht="15" customHeight="1">
      <c r="E1" s="107" t="s">
        <v>125</v>
      </c>
      <c r="F1" s="107"/>
      <c r="G1" s="38">
        <v>45923</v>
      </c>
    </row>
    <row r="2" spans="1:39" ht="15" customHeight="1"/>
    <row r="3" spans="1:39" ht="15" customHeight="1">
      <c r="E3" s="108" t="s">
        <v>205</v>
      </c>
      <c r="F3" s="109"/>
      <c r="G3" s="110"/>
    </row>
    <row r="4" spans="1:39" ht="15" customHeight="1">
      <c r="E4" s="111"/>
      <c r="F4" s="111"/>
      <c r="G4" s="111"/>
    </row>
    <row r="5" spans="1:39" ht="15" customHeight="1">
      <c r="I5" s="37" t="s">
        <v>211</v>
      </c>
      <c r="J5" s="36" t="s">
        <v>206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2" t="s">
        <v>28</v>
      </c>
      <c r="B7" s="112"/>
      <c r="C7" s="112"/>
      <c r="D7" s="112">
        <v>2026</v>
      </c>
      <c r="E7" s="63"/>
      <c r="F7" s="63"/>
      <c r="G7" s="63"/>
      <c r="I7" s="35" t="s">
        <v>210</v>
      </c>
      <c r="J7" s="36" t="s">
        <v>244</v>
      </c>
    </row>
    <row r="8" spans="1:39" ht="20.25">
      <c r="A8" s="112" t="s">
        <v>29</v>
      </c>
      <c r="B8" s="112"/>
      <c r="C8" s="112"/>
      <c r="D8" s="112"/>
      <c r="E8" s="63"/>
      <c r="F8" s="63"/>
      <c r="G8" s="63"/>
      <c r="I8" s="35" t="s">
        <v>207</v>
      </c>
      <c r="J8" s="36" t="s">
        <v>208</v>
      </c>
    </row>
    <row r="9" spans="1:39" ht="6.75" customHeight="1" thickBot="1">
      <c r="A9" s="63"/>
      <c r="B9" s="63"/>
      <c r="C9" s="63"/>
      <c r="D9" s="63"/>
      <c r="E9" s="63"/>
      <c r="F9" s="63"/>
      <c r="G9" s="63"/>
    </row>
    <row r="10" spans="1:39" ht="31.5" thickTop="1" thickBot="1">
      <c r="A10" s="64" t="s">
        <v>33</v>
      </c>
      <c r="B10" s="65" t="s">
        <v>36</v>
      </c>
      <c r="C10" s="66" t="s">
        <v>35</v>
      </c>
      <c r="D10" s="67" t="s">
        <v>22</v>
      </c>
      <c r="E10" s="67" t="s">
        <v>31</v>
      </c>
      <c r="F10" s="68" t="s">
        <v>30</v>
      </c>
      <c r="G10" s="69" t="s">
        <v>32</v>
      </c>
    </row>
    <row r="11" spans="1:39" ht="15" thickTop="1">
      <c r="A11" s="70">
        <v>46039</v>
      </c>
      <c r="B11" s="71">
        <v>46040</v>
      </c>
      <c r="C11" s="72" t="s">
        <v>254</v>
      </c>
      <c r="D11" s="73" t="s">
        <v>253</v>
      </c>
      <c r="E11" s="73" t="s">
        <v>34</v>
      </c>
      <c r="F11" s="73" t="s">
        <v>34</v>
      </c>
      <c r="G11" s="74" t="s">
        <v>34</v>
      </c>
    </row>
    <row r="12" spans="1:39">
      <c r="A12" s="75">
        <v>46228</v>
      </c>
      <c r="B12" s="76">
        <v>46229</v>
      </c>
      <c r="C12" s="77" t="s">
        <v>254</v>
      </c>
      <c r="D12" s="73" t="s">
        <v>253</v>
      </c>
      <c r="E12" s="78" t="s">
        <v>34</v>
      </c>
      <c r="F12" s="78" t="s">
        <v>34</v>
      </c>
      <c r="G12" s="79" t="s">
        <v>34</v>
      </c>
    </row>
    <row r="13" spans="1:39" ht="42.75">
      <c r="A13" s="75" t="s">
        <v>34</v>
      </c>
      <c r="B13" s="76">
        <v>46166</v>
      </c>
      <c r="C13" s="77" t="s">
        <v>203</v>
      </c>
      <c r="D13" s="77" t="s">
        <v>126</v>
      </c>
      <c r="E13" s="78" t="s">
        <v>34</v>
      </c>
      <c r="F13" s="78" t="s">
        <v>27</v>
      </c>
      <c r="G13" s="79" t="s">
        <v>23</v>
      </c>
      <c r="H13" s="54"/>
    </row>
    <row r="14" spans="1:39" ht="16.5" customHeight="1">
      <c r="A14" s="75">
        <v>46182</v>
      </c>
      <c r="B14" s="76">
        <v>46186</v>
      </c>
      <c r="C14" s="77" t="s">
        <v>40</v>
      </c>
      <c r="D14" s="78" t="s">
        <v>127</v>
      </c>
      <c r="E14" s="78" t="s">
        <v>1</v>
      </c>
      <c r="F14" s="78" t="s">
        <v>27</v>
      </c>
      <c r="G14" s="79" t="s">
        <v>23</v>
      </c>
      <c r="H14" s="54"/>
    </row>
    <row r="15" spans="1:39">
      <c r="A15" s="75">
        <v>46189</v>
      </c>
      <c r="B15" s="76">
        <v>46193</v>
      </c>
      <c r="C15" s="77" t="s">
        <v>41</v>
      </c>
      <c r="D15" s="78" t="s">
        <v>128</v>
      </c>
      <c r="E15" s="78" t="s">
        <v>1</v>
      </c>
      <c r="F15" s="78" t="s">
        <v>27</v>
      </c>
      <c r="G15" s="79" t="s">
        <v>23</v>
      </c>
      <c r="H15" s="54"/>
    </row>
    <row r="16" spans="1:39">
      <c r="A16" s="75">
        <v>46196</v>
      </c>
      <c r="B16" s="76">
        <v>46200</v>
      </c>
      <c r="C16" s="77" t="s">
        <v>209</v>
      </c>
      <c r="D16" s="78" t="s">
        <v>129</v>
      </c>
      <c r="E16" s="78" t="s">
        <v>1</v>
      </c>
      <c r="F16" s="78" t="s">
        <v>27</v>
      </c>
      <c r="G16" s="79" t="s">
        <v>23</v>
      </c>
      <c r="H16" s="54"/>
    </row>
    <row r="17" spans="1:8">
      <c r="A17" s="75" t="s">
        <v>34</v>
      </c>
      <c r="B17" s="76">
        <v>46270</v>
      </c>
      <c r="C17" s="77" t="s">
        <v>42</v>
      </c>
      <c r="D17" s="77" t="s">
        <v>132</v>
      </c>
      <c r="E17" s="78" t="s">
        <v>246</v>
      </c>
      <c r="F17" s="78" t="s">
        <v>27</v>
      </c>
      <c r="G17" s="79" t="s">
        <v>23</v>
      </c>
      <c r="H17" s="54"/>
    </row>
    <row r="18" spans="1:8" ht="45.75" customHeight="1">
      <c r="A18" s="75">
        <v>46082</v>
      </c>
      <c r="B18" s="76">
        <v>46188</v>
      </c>
      <c r="C18" s="77" t="s">
        <v>221</v>
      </c>
      <c r="D18" s="77" t="s">
        <v>225</v>
      </c>
      <c r="E18" s="78" t="s">
        <v>1</v>
      </c>
      <c r="F18" s="78" t="s">
        <v>27</v>
      </c>
      <c r="G18" s="79" t="s">
        <v>23</v>
      </c>
    </row>
    <row r="19" spans="1:8">
      <c r="A19" s="80">
        <v>46235</v>
      </c>
      <c r="B19" s="81">
        <v>46280</v>
      </c>
      <c r="C19" s="77" t="s">
        <v>222</v>
      </c>
      <c r="D19" s="77" t="s">
        <v>259</v>
      </c>
      <c r="E19" s="78" t="s">
        <v>1</v>
      </c>
      <c r="F19" s="78" t="s">
        <v>27</v>
      </c>
      <c r="G19" s="79" t="s">
        <v>23</v>
      </c>
    </row>
    <row r="20" spans="1:8">
      <c r="A20" s="75" t="s">
        <v>34</v>
      </c>
      <c r="B20" s="102">
        <v>46320</v>
      </c>
      <c r="C20" s="77" t="s">
        <v>223</v>
      </c>
      <c r="D20" s="77" t="s">
        <v>224</v>
      </c>
      <c r="E20" s="78" t="s">
        <v>102</v>
      </c>
      <c r="F20" s="78" t="s">
        <v>27</v>
      </c>
      <c r="G20" s="79" t="s">
        <v>23</v>
      </c>
      <c r="H20" s="61"/>
    </row>
    <row r="21" spans="1:8" ht="33" customHeight="1">
      <c r="A21" s="80">
        <v>46082</v>
      </c>
      <c r="B21" s="81">
        <v>46170</v>
      </c>
      <c r="C21" s="77" t="s">
        <v>43</v>
      </c>
      <c r="D21" s="77" t="s">
        <v>130</v>
      </c>
      <c r="E21" s="78" t="s">
        <v>1</v>
      </c>
      <c r="F21" s="78" t="s">
        <v>2</v>
      </c>
      <c r="G21" s="79" t="s">
        <v>25</v>
      </c>
    </row>
    <row r="22" spans="1:8" ht="28.5" customHeight="1">
      <c r="A22" s="80" t="s">
        <v>34</v>
      </c>
      <c r="B22" s="76">
        <v>46271</v>
      </c>
      <c r="C22" s="77" t="s">
        <v>44</v>
      </c>
      <c r="D22" s="78" t="s">
        <v>131</v>
      </c>
      <c r="E22" s="78" t="s">
        <v>0</v>
      </c>
      <c r="F22" s="77" t="s">
        <v>26</v>
      </c>
      <c r="G22" s="79" t="s">
        <v>25</v>
      </c>
      <c r="H22" s="54"/>
    </row>
    <row r="23" spans="1:8" ht="28.5" customHeight="1">
      <c r="A23" s="80" t="s">
        <v>34</v>
      </c>
      <c r="B23" s="81">
        <v>46264</v>
      </c>
      <c r="C23" s="77" t="s">
        <v>257</v>
      </c>
      <c r="D23" s="77" t="s">
        <v>265</v>
      </c>
      <c r="E23" s="78" t="s">
        <v>1</v>
      </c>
      <c r="F23" s="78" t="s">
        <v>27</v>
      </c>
      <c r="G23" s="79" t="s">
        <v>23</v>
      </c>
      <c r="H23" s="54"/>
    </row>
    <row r="24" spans="1:8" ht="33" customHeight="1">
      <c r="A24" s="80" t="s">
        <v>34</v>
      </c>
      <c r="B24" s="81">
        <v>46284</v>
      </c>
      <c r="C24" s="77" t="s">
        <v>45</v>
      </c>
      <c r="D24" s="77" t="s">
        <v>266</v>
      </c>
      <c r="E24" s="78" t="s">
        <v>247</v>
      </c>
      <c r="F24" s="78" t="s">
        <v>27</v>
      </c>
      <c r="G24" s="79" t="s">
        <v>23</v>
      </c>
      <c r="H24" s="54"/>
    </row>
    <row r="25" spans="1:8" ht="28.5">
      <c r="A25" s="80">
        <v>46143</v>
      </c>
      <c r="B25" s="81">
        <v>46173</v>
      </c>
      <c r="C25" s="77" t="s">
        <v>46</v>
      </c>
      <c r="D25" s="77" t="s">
        <v>260</v>
      </c>
      <c r="E25" s="78" t="s">
        <v>1</v>
      </c>
      <c r="F25" s="78" t="s">
        <v>27</v>
      </c>
      <c r="G25" s="79" t="s">
        <v>23</v>
      </c>
    </row>
    <row r="26" spans="1:8" ht="28.5">
      <c r="A26" s="80">
        <v>46174</v>
      </c>
      <c r="B26" s="81">
        <v>46203</v>
      </c>
      <c r="C26" s="77" t="s">
        <v>47</v>
      </c>
      <c r="D26" s="77" t="s">
        <v>261</v>
      </c>
      <c r="E26" s="78" t="s">
        <v>1</v>
      </c>
      <c r="F26" s="78" t="s">
        <v>27</v>
      </c>
      <c r="G26" s="79" t="s">
        <v>23</v>
      </c>
    </row>
    <row r="27" spans="1:8" ht="28.5">
      <c r="A27" s="80">
        <v>46204</v>
      </c>
      <c r="B27" s="81">
        <v>46265</v>
      </c>
      <c r="C27" s="77" t="s">
        <v>48</v>
      </c>
      <c r="D27" s="77" t="s">
        <v>262</v>
      </c>
      <c r="E27" s="78" t="s">
        <v>1</v>
      </c>
      <c r="F27" s="78" t="s">
        <v>27</v>
      </c>
      <c r="G27" s="79" t="s">
        <v>23</v>
      </c>
    </row>
    <row r="28" spans="1:8" ht="28.5">
      <c r="A28" s="80" t="s">
        <v>34</v>
      </c>
      <c r="B28" s="81">
        <v>46267</v>
      </c>
      <c r="C28" s="77" t="s">
        <v>258</v>
      </c>
      <c r="D28" s="77" t="s">
        <v>263</v>
      </c>
      <c r="E28" s="78" t="s">
        <v>1</v>
      </c>
      <c r="F28" s="78" t="s">
        <v>27</v>
      </c>
      <c r="G28" s="79" t="s">
        <v>23</v>
      </c>
      <c r="H28" s="54"/>
    </row>
    <row r="29" spans="1:8" ht="28.5">
      <c r="A29" s="80" t="s">
        <v>34</v>
      </c>
      <c r="B29" s="81">
        <v>46284</v>
      </c>
      <c r="C29" s="77" t="s">
        <v>49</v>
      </c>
      <c r="D29" s="77" t="s">
        <v>264</v>
      </c>
      <c r="E29" s="78" t="s">
        <v>247</v>
      </c>
      <c r="F29" s="78" t="s">
        <v>27</v>
      </c>
      <c r="G29" s="79" t="s">
        <v>23</v>
      </c>
      <c r="H29" s="54"/>
    </row>
    <row r="30" spans="1:8" ht="28.5">
      <c r="A30" s="80" t="s">
        <v>34</v>
      </c>
      <c r="B30" s="99">
        <v>46319</v>
      </c>
      <c r="C30" s="77" t="s">
        <v>240</v>
      </c>
      <c r="D30" s="77" t="s">
        <v>241</v>
      </c>
      <c r="E30" s="78" t="s">
        <v>102</v>
      </c>
      <c r="F30" s="82" t="s">
        <v>120</v>
      </c>
      <c r="G30" s="79" t="s">
        <v>242</v>
      </c>
      <c r="H30" s="54"/>
    </row>
    <row r="31" spans="1:8">
      <c r="A31" s="80">
        <v>46096</v>
      </c>
      <c r="B31" s="81">
        <v>46295</v>
      </c>
      <c r="C31" s="77" t="s">
        <v>219</v>
      </c>
      <c r="D31" s="77" t="s">
        <v>220</v>
      </c>
      <c r="E31" s="78" t="s">
        <v>1</v>
      </c>
      <c r="F31" s="77" t="s">
        <v>27</v>
      </c>
      <c r="G31" s="79" t="s">
        <v>23</v>
      </c>
    </row>
    <row r="32" spans="1:8" ht="16.149999999999999" customHeight="1">
      <c r="A32" s="80">
        <v>46096</v>
      </c>
      <c r="B32" s="81">
        <v>46295</v>
      </c>
      <c r="C32" s="77" t="s">
        <v>217</v>
      </c>
      <c r="D32" s="77" t="s">
        <v>218</v>
      </c>
      <c r="E32" s="78" t="s">
        <v>1</v>
      </c>
      <c r="F32" s="77" t="s">
        <v>53</v>
      </c>
      <c r="G32" s="79" t="s">
        <v>75</v>
      </c>
    </row>
    <row r="33" spans="1:8" ht="42.75">
      <c r="A33" s="80">
        <v>45945</v>
      </c>
      <c r="B33" s="81">
        <v>46112</v>
      </c>
      <c r="C33" s="77" t="s">
        <v>50</v>
      </c>
      <c r="D33" s="77" t="s">
        <v>133</v>
      </c>
      <c r="E33" s="78" t="s">
        <v>1</v>
      </c>
      <c r="F33" s="78" t="s">
        <v>53</v>
      </c>
      <c r="G33" s="79" t="s">
        <v>54</v>
      </c>
    </row>
    <row r="34" spans="1:8" ht="20.45" customHeight="1">
      <c r="A34" s="80" t="s">
        <v>34</v>
      </c>
      <c r="B34" s="81">
        <v>46103</v>
      </c>
      <c r="C34" s="78" t="s">
        <v>51</v>
      </c>
      <c r="D34" s="77" t="s">
        <v>134</v>
      </c>
      <c r="E34" s="78" t="s">
        <v>52</v>
      </c>
      <c r="F34" s="78" t="s">
        <v>53</v>
      </c>
      <c r="G34" s="79" t="s">
        <v>54</v>
      </c>
      <c r="H34" s="54"/>
    </row>
    <row r="35" spans="1:8" ht="42.75">
      <c r="A35" s="80">
        <v>46143</v>
      </c>
      <c r="B35" s="81">
        <v>46265</v>
      </c>
      <c r="C35" s="77" t="s">
        <v>55</v>
      </c>
      <c r="D35" s="77" t="s">
        <v>135</v>
      </c>
      <c r="E35" s="78" t="s">
        <v>1</v>
      </c>
      <c r="F35" s="78" t="s">
        <v>53</v>
      </c>
      <c r="G35" s="79" t="s">
        <v>54</v>
      </c>
    </row>
    <row r="36" spans="1:8" ht="16.149999999999999" customHeight="1">
      <c r="A36" s="80">
        <v>46296</v>
      </c>
      <c r="B36" s="81">
        <v>46310</v>
      </c>
      <c r="C36" s="77" t="s">
        <v>56</v>
      </c>
      <c r="D36" s="77" t="s">
        <v>136</v>
      </c>
      <c r="E36" s="78" t="s">
        <v>1</v>
      </c>
      <c r="F36" s="78" t="s">
        <v>53</v>
      </c>
      <c r="G36" s="79" t="s">
        <v>54</v>
      </c>
    </row>
    <row r="37" spans="1:8" ht="28.5">
      <c r="A37" s="80">
        <v>45945</v>
      </c>
      <c r="B37" s="81">
        <v>46112</v>
      </c>
      <c r="C37" s="77" t="s">
        <v>58</v>
      </c>
      <c r="D37" s="77" t="s">
        <v>137</v>
      </c>
      <c r="E37" s="78" t="s">
        <v>1</v>
      </c>
      <c r="F37" s="78" t="s">
        <v>53</v>
      </c>
      <c r="G37" s="79" t="s">
        <v>54</v>
      </c>
    </row>
    <row r="38" spans="1:8" ht="28.5">
      <c r="A38" s="80">
        <v>45945</v>
      </c>
      <c r="B38" s="81">
        <v>46112</v>
      </c>
      <c r="C38" s="77" t="s">
        <v>57</v>
      </c>
      <c r="D38" s="77" t="s">
        <v>138</v>
      </c>
      <c r="E38" s="78" t="s">
        <v>1</v>
      </c>
      <c r="F38" s="78" t="s">
        <v>53</v>
      </c>
      <c r="G38" s="79" t="s">
        <v>54</v>
      </c>
    </row>
    <row r="39" spans="1:8" ht="57">
      <c r="A39" s="80">
        <v>45945</v>
      </c>
      <c r="B39" s="81">
        <v>46081</v>
      </c>
      <c r="C39" s="77" t="s">
        <v>59</v>
      </c>
      <c r="D39" s="77" t="s">
        <v>139</v>
      </c>
      <c r="E39" s="78" t="s">
        <v>1</v>
      </c>
      <c r="F39" s="78" t="s">
        <v>53</v>
      </c>
      <c r="G39" s="79" t="s">
        <v>54</v>
      </c>
    </row>
    <row r="40" spans="1:8" ht="42.75">
      <c r="A40" s="80" t="s">
        <v>34</v>
      </c>
      <c r="B40" s="81">
        <v>46102</v>
      </c>
      <c r="C40" s="77" t="s">
        <v>213</v>
      </c>
      <c r="D40" s="77" t="s">
        <v>140</v>
      </c>
      <c r="E40" s="78" t="s">
        <v>60</v>
      </c>
      <c r="F40" s="78" t="s">
        <v>53</v>
      </c>
      <c r="G40" s="79" t="s">
        <v>54</v>
      </c>
      <c r="H40" s="54"/>
    </row>
    <row r="41" spans="1:8" ht="46.15" customHeight="1">
      <c r="A41" s="80" t="s">
        <v>34</v>
      </c>
      <c r="B41" s="99">
        <v>45935</v>
      </c>
      <c r="C41" s="77" t="s">
        <v>61</v>
      </c>
      <c r="D41" s="77" t="s">
        <v>214</v>
      </c>
      <c r="E41" s="78" t="s">
        <v>34</v>
      </c>
      <c r="F41" s="78" t="s">
        <v>53</v>
      </c>
      <c r="G41" s="79" t="s">
        <v>54</v>
      </c>
    </row>
    <row r="42" spans="1:8" ht="18" customHeight="1">
      <c r="A42" s="98">
        <v>45947</v>
      </c>
      <c r="B42" s="81">
        <v>45971</v>
      </c>
      <c r="C42" s="77" t="s">
        <v>62</v>
      </c>
      <c r="D42" s="77" t="s">
        <v>141</v>
      </c>
      <c r="E42" s="78" t="s">
        <v>1</v>
      </c>
      <c r="F42" s="78" t="s">
        <v>53</v>
      </c>
      <c r="G42" s="79" t="s">
        <v>54</v>
      </c>
    </row>
    <row r="43" spans="1:8" ht="28.5">
      <c r="A43" s="80" t="s">
        <v>34</v>
      </c>
      <c r="B43" s="99">
        <v>45973</v>
      </c>
      <c r="C43" s="77" t="s">
        <v>204</v>
      </c>
      <c r="D43" s="77" t="s">
        <v>142</v>
      </c>
      <c r="E43" s="78" t="s">
        <v>34</v>
      </c>
      <c r="F43" s="78" t="s">
        <v>53</v>
      </c>
      <c r="G43" s="79" t="s">
        <v>54</v>
      </c>
    </row>
    <row r="44" spans="1:8">
      <c r="A44" s="98">
        <v>45987</v>
      </c>
      <c r="B44" s="99">
        <v>46006</v>
      </c>
      <c r="C44" s="78" t="s">
        <v>63</v>
      </c>
      <c r="D44" s="77" t="s">
        <v>143</v>
      </c>
      <c r="E44" s="78" t="s">
        <v>1</v>
      </c>
      <c r="F44" s="78" t="s">
        <v>53</v>
      </c>
      <c r="G44" s="79" t="s">
        <v>54</v>
      </c>
    </row>
    <row r="45" spans="1:8">
      <c r="A45" s="98">
        <v>46011</v>
      </c>
      <c r="B45" s="99">
        <v>46043</v>
      </c>
      <c r="C45" s="78" t="s">
        <v>65</v>
      </c>
      <c r="D45" s="77" t="s">
        <v>144</v>
      </c>
      <c r="E45" s="78" t="s">
        <v>1</v>
      </c>
      <c r="F45" s="78" t="s">
        <v>53</v>
      </c>
      <c r="G45" s="79" t="s">
        <v>54</v>
      </c>
    </row>
    <row r="46" spans="1:8">
      <c r="A46" s="98">
        <v>46048</v>
      </c>
      <c r="B46" s="99">
        <v>46066</v>
      </c>
      <c r="C46" s="78" t="s">
        <v>64</v>
      </c>
      <c r="D46" s="77" t="s">
        <v>145</v>
      </c>
      <c r="E46" s="78" t="s">
        <v>1</v>
      </c>
      <c r="F46" s="78" t="s">
        <v>53</v>
      </c>
      <c r="G46" s="79" t="s">
        <v>54</v>
      </c>
    </row>
    <row r="47" spans="1:8">
      <c r="A47" s="80" t="s">
        <v>34</v>
      </c>
      <c r="B47" s="81">
        <v>46088</v>
      </c>
      <c r="C47" s="78" t="s">
        <v>67</v>
      </c>
      <c r="D47" s="77" t="s">
        <v>146</v>
      </c>
      <c r="E47" s="78" t="s">
        <v>66</v>
      </c>
      <c r="F47" s="78" t="s">
        <v>53</v>
      </c>
      <c r="G47" s="79" t="s">
        <v>54</v>
      </c>
    </row>
    <row r="48" spans="1:8" ht="42.75">
      <c r="A48" s="80" t="s">
        <v>34</v>
      </c>
      <c r="B48" s="81">
        <v>46098</v>
      </c>
      <c r="C48" s="77" t="s">
        <v>68</v>
      </c>
      <c r="D48" s="77" t="s">
        <v>147</v>
      </c>
      <c r="E48" s="78" t="s">
        <v>34</v>
      </c>
      <c r="F48" s="78" t="s">
        <v>53</v>
      </c>
      <c r="G48" s="79" t="s">
        <v>75</v>
      </c>
      <c r="H48" s="54"/>
    </row>
    <row r="49" spans="1:11">
      <c r="A49" s="80">
        <v>46101</v>
      </c>
      <c r="B49" s="81">
        <v>46139</v>
      </c>
      <c r="C49" s="77" t="s">
        <v>70</v>
      </c>
      <c r="D49" s="77" t="s">
        <v>148</v>
      </c>
      <c r="E49" s="78" t="s">
        <v>1</v>
      </c>
      <c r="F49" s="78" t="s">
        <v>53</v>
      </c>
      <c r="G49" s="79" t="s">
        <v>75</v>
      </c>
      <c r="H49" s="54"/>
    </row>
    <row r="50" spans="1:11" ht="28.5">
      <c r="A50" s="80" t="s">
        <v>34</v>
      </c>
      <c r="B50" s="81">
        <v>46140</v>
      </c>
      <c r="C50" s="77" t="s">
        <v>179</v>
      </c>
      <c r="D50" s="77" t="s">
        <v>149</v>
      </c>
      <c r="E50" s="78" t="s">
        <v>34</v>
      </c>
      <c r="F50" s="78" t="s">
        <v>53</v>
      </c>
      <c r="G50" s="79" t="s">
        <v>75</v>
      </c>
      <c r="H50" s="54"/>
    </row>
    <row r="51" spans="1:11">
      <c r="A51" s="80">
        <v>46150</v>
      </c>
      <c r="B51" s="81">
        <v>46174</v>
      </c>
      <c r="C51" s="78" t="s">
        <v>71</v>
      </c>
      <c r="D51" s="77" t="s">
        <v>150</v>
      </c>
      <c r="E51" s="78" t="s">
        <v>1</v>
      </c>
      <c r="F51" s="78" t="s">
        <v>53</v>
      </c>
      <c r="G51" s="79" t="s">
        <v>75</v>
      </c>
      <c r="H51" s="54"/>
    </row>
    <row r="52" spans="1:11">
      <c r="A52" s="80">
        <v>46178</v>
      </c>
      <c r="B52" s="81">
        <v>46202</v>
      </c>
      <c r="C52" s="77" t="s">
        <v>72</v>
      </c>
      <c r="D52" s="77" t="s">
        <v>151</v>
      </c>
      <c r="E52" s="78" t="s">
        <v>1</v>
      </c>
      <c r="F52" s="78" t="s">
        <v>53</v>
      </c>
      <c r="G52" s="79" t="s">
        <v>75</v>
      </c>
      <c r="H52" s="54"/>
    </row>
    <row r="53" spans="1:11">
      <c r="A53" s="80">
        <v>46213</v>
      </c>
      <c r="B53" s="81">
        <v>46244</v>
      </c>
      <c r="C53" s="77" t="s">
        <v>73</v>
      </c>
      <c r="D53" s="77" t="s">
        <v>152</v>
      </c>
      <c r="E53" s="78" t="s">
        <v>1</v>
      </c>
      <c r="F53" s="78" t="s">
        <v>53</v>
      </c>
      <c r="G53" s="79" t="s">
        <v>75</v>
      </c>
      <c r="H53" s="59"/>
      <c r="I53" s="60"/>
    </row>
    <row r="54" spans="1:11">
      <c r="A54" s="80" t="s">
        <v>34</v>
      </c>
      <c r="B54" s="81">
        <v>46263</v>
      </c>
      <c r="C54" s="77" t="s">
        <v>76</v>
      </c>
      <c r="D54" s="77" t="s">
        <v>153</v>
      </c>
      <c r="E54" s="78" t="s">
        <v>102</v>
      </c>
      <c r="F54" s="78" t="s">
        <v>53</v>
      </c>
      <c r="G54" s="79" t="s">
        <v>69</v>
      </c>
      <c r="H54" s="57" t="s">
        <v>277</v>
      </c>
      <c r="I54" s="60"/>
    </row>
    <row r="55" spans="1:11">
      <c r="A55" s="80" t="s">
        <v>34</v>
      </c>
      <c r="B55" s="81">
        <v>46298</v>
      </c>
      <c r="C55" s="78" t="s">
        <v>77</v>
      </c>
      <c r="D55" s="77" t="s">
        <v>154</v>
      </c>
      <c r="E55" s="78" t="s">
        <v>78</v>
      </c>
      <c r="F55" s="78" t="s">
        <v>53</v>
      </c>
      <c r="G55" s="79" t="s">
        <v>74</v>
      </c>
      <c r="H55" s="59"/>
      <c r="I55" s="60"/>
    </row>
    <row r="56" spans="1:11" ht="42.75">
      <c r="A56" s="80">
        <v>46096</v>
      </c>
      <c r="B56" s="81">
        <v>46234</v>
      </c>
      <c r="C56" s="77" t="s">
        <v>156</v>
      </c>
      <c r="D56" s="77" t="s">
        <v>155</v>
      </c>
      <c r="E56" s="78" t="s">
        <v>1</v>
      </c>
      <c r="F56" s="78" t="s">
        <v>53</v>
      </c>
      <c r="G56" s="79" t="s">
        <v>74</v>
      </c>
      <c r="H56" s="60"/>
      <c r="I56" s="60"/>
    </row>
    <row r="57" spans="1:11" ht="17.45" customHeight="1">
      <c r="A57" s="80" t="s">
        <v>34</v>
      </c>
      <c r="B57" s="81">
        <v>46270</v>
      </c>
      <c r="C57" s="77" t="s">
        <v>158</v>
      </c>
      <c r="D57" s="77" t="s">
        <v>157</v>
      </c>
      <c r="E57" s="78" t="s">
        <v>79</v>
      </c>
      <c r="F57" s="78" t="s">
        <v>53</v>
      </c>
      <c r="G57" s="79" t="s">
        <v>74</v>
      </c>
      <c r="H57" s="59"/>
      <c r="I57" s="60"/>
    </row>
    <row r="58" spans="1:11" ht="42.75">
      <c r="A58" s="80">
        <v>46096</v>
      </c>
      <c r="B58" s="81">
        <v>46295</v>
      </c>
      <c r="C58" s="82" t="s">
        <v>159</v>
      </c>
      <c r="D58" s="77" t="s">
        <v>160</v>
      </c>
      <c r="E58" s="78" t="s">
        <v>1</v>
      </c>
      <c r="F58" s="78" t="s">
        <v>53</v>
      </c>
      <c r="G58" s="79" t="s">
        <v>75</v>
      </c>
      <c r="H58" s="60"/>
      <c r="I58" s="60"/>
    </row>
    <row r="59" spans="1:11" ht="42.75">
      <c r="A59" s="80">
        <v>46171</v>
      </c>
      <c r="B59" s="81">
        <v>46173</v>
      </c>
      <c r="C59" s="77" t="s">
        <v>250</v>
      </c>
      <c r="D59" s="77" t="s">
        <v>251</v>
      </c>
      <c r="E59" s="78" t="s">
        <v>1</v>
      </c>
      <c r="F59" s="77" t="s">
        <v>26</v>
      </c>
      <c r="G59" s="79" t="s">
        <v>24</v>
      </c>
      <c r="H59" s="60"/>
      <c r="I59" s="60"/>
    </row>
    <row r="60" spans="1:11" ht="42.75">
      <c r="A60" s="80">
        <v>46542</v>
      </c>
      <c r="B60" s="81">
        <v>46544</v>
      </c>
      <c r="C60" s="77" t="s">
        <v>255</v>
      </c>
      <c r="D60" s="77" t="s">
        <v>256</v>
      </c>
      <c r="E60" s="78" t="s">
        <v>1</v>
      </c>
      <c r="F60" s="77" t="s">
        <v>26</v>
      </c>
      <c r="G60" s="79" t="s">
        <v>24</v>
      </c>
      <c r="H60" s="60"/>
      <c r="I60" s="60"/>
    </row>
    <row r="61" spans="1:11" ht="42.75">
      <c r="A61" s="98">
        <v>46892</v>
      </c>
      <c r="B61" s="99">
        <v>46894</v>
      </c>
      <c r="C61" s="77" t="s">
        <v>270</v>
      </c>
      <c r="D61" s="77" t="s">
        <v>271</v>
      </c>
      <c r="E61" s="78" t="s">
        <v>1</v>
      </c>
      <c r="F61" s="77" t="s">
        <v>26</v>
      </c>
      <c r="G61" s="79" t="s">
        <v>24</v>
      </c>
      <c r="H61" s="61"/>
      <c r="I61" s="62"/>
      <c r="J61" s="53"/>
      <c r="K61" s="53"/>
    </row>
    <row r="62" spans="1:11" ht="16.149999999999999" customHeight="1">
      <c r="A62" s="80">
        <v>45931</v>
      </c>
      <c r="B62" s="81">
        <v>46142</v>
      </c>
      <c r="C62" s="77" t="s">
        <v>199</v>
      </c>
      <c r="D62" s="77" t="s">
        <v>200</v>
      </c>
      <c r="E62" s="78" t="s">
        <v>1</v>
      </c>
      <c r="F62" s="78" t="s">
        <v>80</v>
      </c>
      <c r="G62" s="79" t="s">
        <v>54</v>
      </c>
      <c r="H62" s="43"/>
      <c r="I62" s="43"/>
      <c r="J62" s="43"/>
    </row>
    <row r="63" spans="1:11" ht="42.75">
      <c r="A63" s="80" t="s">
        <v>34</v>
      </c>
      <c r="B63" s="81">
        <v>45926</v>
      </c>
      <c r="C63" s="77" t="s">
        <v>180</v>
      </c>
      <c r="D63" s="77" t="s">
        <v>161</v>
      </c>
      <c r="E63" s="78" t="s">
        <v>34</v>
      </c>
      <c r="F63" s="78" t="s">
        <v>80</v>
      </c>
      <c r="G63" s="79" t="s">
        <v>54</v>
      </c>
    </row>
    <row r="64" spans="1:11" ht="28.5">
      <c r="A64" s="80">
        <v>45954</v>
      </c>
      <c r="B64" s="81">
        <v>45963</v>
      </c>
      <c r="C64" s="77" t="s">
        <v>81</v>
      </c>
      <c r="D64" s="77" t="s">
        <v>162</v>
      </c>
      <c r="E64" s="78" t="s">
        <v>1</v>
      </c>
      <c r="F64" s="78" t="s">
        <v>80</v>
      </c>
      <c r="G64" s="79" t="s">
        <v>54</v>
      </c>
    </row>
    <row r="65" spans="1:10" ht="28.5">
      <c r="A65" s="80">
        <v>45968</v>
      </c>
      <c r="B65" s="81">
        <v>45977</v>
      </c>
      <c r="C65" s="77" t="s">
        <v>82</v>
      </c>
      <c r="D65" s="77" t="s">
        <v>163</v>
      </c>
      <c r="E65" s="78" t="s">
        <v>1</v>
      </c>
      <c r="F65" s="78" t="s">
        <v>80</v>
      </c>
      <c r="G65" s="79" t="s">
        <v>54</v>
      </c>
    </row>
    <row r="66" spans="1:10" ht="28.5">
      <c r="A66" s="80">
        <v>45982</v>
      </c>
      <c r="B66" s="81">
        <v>45991</v>
      </c>
      <c r="C66" s="77" t="s">
        <v>83</v>
      </c>
      <c r="D66" s="77" t="s">
        <v>164</v>
      </c>
      <c r="E66" s="78" t="s">
        <v>1</v>
      </c>
      <c r="F66" s="78" t="s">
        <v>80</v>
      </c>
      <c r="G66" s="79" t="s">
        <v>54</v>
      </c>
    </row>
    <row r="67" spans="1:10" ht="28.5">
      <c r="A67" s="80">
        <v>45996</v>
      </c>
      <c r="B67" s="81">
        <v>46005</v>
      </c>
      <c r="C67" s="77" t="s">
        <v>84</v>
      </c>
      <c r="D67" s="77" t="s">
        <v>165</v>
      </c>
      <c r="E67" s="78" t="s">
        <v>1</v>
      </c>
      <c r="F67" s="78" t="s">
        <v>80</v>
      </c>
      <c r="G67" s="79" t="s">
        <v>54</v>
      </c>
    </row>
    <row r="68" spans="1:10" ht="28.5">
      <c r="A68" s="80">
        <v>46003</v>
      </c>
      <c r="B68" s="81">
        <v>46012</v>
      </c>
      <c r="C68" s="77" t="s">
        <v>85</v>
      </c>
      <c r="D68" s="77" t="s">
        <v>166</v>
      </c>
      <c r="E68" s="78" t="s">
        <v>1</v>
      </c>
      <c r="F68" s="78" t="s">
        <v>80</v>
      </c>
      <c r="G68" s="79" t="s">
        <v>54</v>
      </c>
    </row>
    <row r="69" spans="1:10" ht="28.5">
      <c r="A69" s="80">
        <v>46031</v>
      </c>
      <c r="B69" s="81">
        <v>46040</v>
      </c>
      <c r="C69" s="77" t="s">
        <v>86</v>
      </c>
      <c r="D69" s="77" t="s">
        <v>167</v>
      </c>
      <c r="E69" s="78" t="s">
        <v>1</v>
      </c>
      <c r="F69" s="78" t="s">
        <v>80</v>
      </c>
      <c r="G69" s="79" t="s">
        <v>54</v>
      </c>
    </row>
    <row r="70" spans="1:10" ht="28.5">
      <c r="A70" s="80">
        <v>46038</v>
      </c>
      <c r="B70" s="81">
        <v>46047</v>
      </c>
      <c r="C70" s="77" t="s">
        <v>87</v>
      </c>
      <c r="D70" s="77" t="s">
        <v>168</v>
      </c>
      <c r="E70" s="78" t="s">
        <v>1</v>
      </c>
      <c r="F70" s="78" t="s">
        <v>80</v>
      </c>
      <c r="G70" s="79" t="s">
        <v>54</v>
      </c>
    </row>
    <row r="71" spans="1:10" ht="51">
      <c r="A71" s="80" t="s">
        <v>34</v>
      </c>
      <c r="B71" s="81">
        <v>46060</v>
      </c>
      <c r="C71" s="77" t="s">
        <v>88</v>
      </c>
      <c r="D71" s="83" t="s">
        <v>183</v>
      </c>
      <c r="E71" s="78" t="s">
        <v>302</v>
      </c>
      <c r="F71" s="78" t="s">
        <v>80</v>
      </c>
      <c r="G71" s="79" t="s">
        <v>54</v>
      </c>
      <c r="H71" s="57" t="s">
        <v>272</v>
      </c>
    </row>
    <row r="72" spans="1:10" ht="28.5">
      <c r="A72" s="80" t="s">
        <v>34</v>
      </c>
      <c r="B72" s="81">
        <v>46060</v>
      </c>
      <c r="C72" s="77" t="s">
        <v>89</v>
      </c>
      <c r="D72" s="77" t="s">
        <v>169</v>
      </c>
      <c r="E72" s="78" t="s">
        <v>302</v>
      </c>
      <c r="F72" s="78" t="s">
        <v>80</v>
      </c>
      <c r="G72" s="79" t="s">
        <v>54</v>
      </c>
      <c r="H72" s="57" t="s">
        <v>272</v>
      </c>
    </row>
    <row r="73" spans="1:10" ht="42.75">
      <c r="A73" s="80" t="s">
        <v>34</v>
      </c>
      <c r="B73" s="81">
        <v>46061</v>
      </c>
      <c r="C73" s="77" t="s">
        <v>90</v>
      </c>
      <c r="D73" s="77" t="s">
        <v>170</v>
      </c>
      <c r="E73" s="78" t="s">
        <v>302</v>
      </c>
      <c r="F73" s="78" t="s">
        <v>80</v>
      </c>
      <c r="G73" s="79" t="s">
        <v>54</v>
      </c>
      <c r="H73" s="57" t="s">
        <v>272</v>
      </c>
    </row>
    <row r="74" spans="1:10" ht="42.75">
      <c r="A74" s="80" t="s">
        <v>34</v>
      </c>
      <c r="B74" s="81">
        <v>45961</v>
      </c>
      <c r="C74" s="77" t="s">
        <v>216</v>
      </c>
      <c r="D74" s="77" t="s">
        <v>171</v>
      </c>
      <c r="E74" s="78" t="s">
        <v>1</v>
      </c>
      <c r="F74" s="78" t="s">
        <v>80</v>
      </c>
      <c r="G74" s="79" t="s">
        <v>54</v>
      </c>
      <c r="H74" s="54"/>
    </row>
    <row r="75" spans="1:10">
      <c r="A75" s="80">
        <v>45961</v>
      </c>
      <c r="B75" s="81">
        <v>45996</v>
      </c>
      <c r="C75" s="77" t="s">
        <v>91</v>
      </c>
      <c r="D75" s="78" t="s">
        <v>295</v>
      </c>
      <c r="E75" s="78" t="s">
        <v>1</v>
      </c>
      <c r="F75" s="78" t="s">
        <v>80</v>
      </c>
      <c r="G75" s="79" t="s">
        <v>54</v>
      </c>
      <c r="H75" s="48"/>
    </row>
    <row r="76" spans="1:10">
      <c r="A76" s="80">
        <v>45961</v>
      </c>
      <c r="B76" s="81">
        <v>46031</v>
      </c>
      <c r="C76" s="78" t="s">
        <v>92</v>
      </c>
      <c r="D76" s="78" t="s">
        <v>296</v>
      </c>
      <c r="E76" s="78" t="s">
        <v>1</v>
      </c>
      <c r="F76" s="78" t="s">
        <v>80</v>
      </c>
      <c r="G76" s="79" t="s">
        <v>54</v>
      </c>
      <c r="H76" s="48"/>
    </row>
    <row r="77" spans="1:10">
      <c r="A77" s="80">
        <v>45961</v>
      </c>
      <c r="B77" s="81">
        <v>46052</v>
      </c>
      <c r="C77" s="78" t="s">
        <v>93</v>
      </c>
      <c r="D77" s="78" t="s">
        <v>297</v>
      </c>
      <c r="E77" s="78" t="s">
        <v>1</v>
      </c>
      <c r="F77" s="78" t="s">
        <v>80</v>
      </c>
      <c r="G77" s="79" t="s">
        <v>54</v>
      </c>
      <c r="H77" s="48"/>
    </row>
    <row r="78" spans="1:10" ht="28.5">
      <c r="A78" s="80" t="s">
        <v>34</v>
      </c>
      <c r="B78" s="81">
        <v>46074</v>
      </c>
      <c r="C78" s="77" t="s">
        <v>94</v>
      </c>
      <c r="D78" s="77" t="s">
        <v>172</v>
      </c>
      <c r="E78" s="78" t="s">
        <v>95</v>
      </c>
      <c r="F78" s="78" t="s">
        <v>80</v>
      </c>
      <c r="G78" s="79" t="s">
        <v>54</v>
      </c>
      <c r="H78" s="57" t="s">
        <v>273</v>
      </c>
      <c r="J78" s="53"/>
    </row>
    <row r="79" spans="1:10" ht="28.5">
      <c r="A79" s="80" t="s">
        <v>34</v>
      </c>
      <c r="B79" s="81">
        <v>46075</v>
      </c>
      <c r="C79" s="77" t="s">
        <v>96</v>
      </c>
      <c r="D79" s="77" t="s">
        <v>173</v>
      </c>
      <c r="E79" s="78" t="s">
        <v>95</v>
      </c>
      <c r="F79" s="78" t="s">
        <v>80</v>
      </c>
      <c r="G79" s="79" t="s">
        <v>54</v>
      </c>
      <c r="H79" s="57" t="s">
        <v>273</v>
      </c>
    </row>
    <row r="80" spans="1:10" ht="18" customHeight="1">
      <c r="A80" s="80">
        <v>46113</v>
      </c>
      <c r="B80" s="81">
        <v>46310</v>
      </c>
      <c r="C80" s="77" t="s">
        <v>201</v>
      </c>
      <c r="D80" s="77" t="s">
        <v>202</v>
      </c>
      <c r="E80" s="78" t="s">
        <v>1</v>
      </c>
      <c r="F80" s="78" t="s">
        <v>80</v>
      </c>
      <c r="G80" s="79" t="s">
        <v>74</v>
      </c>
      <c r="H80" s="48"/>
    </row>
    <row r="81" spans="1:10" ht="42.75">
      <c r="A81" s="80" t="s">
        <v>34</v>
      </c>
      <c r="B81" s="81">
        <v>46136</v>
      </c>
      <c r="C81" s="77" t="s">
        <v>212</v>
      </c>
      <c r="D81" s="77" t="s">
        <v>174</v>
      </c>
      <c r="E81" s="78" t="s">
        <v>1</v>
      </c>
      <c r="F81" s="78" t="s">
        <v>80</v>
      </c>
      <c r="G81" s="79" t="s">
        <v>74</v>
      </c>
      <c r="H81" s="48"/>
    </row>
    <row r="82" spans="1:10" ht="18" customHeight="1">
      <c r="A82" s="80" t="s">
        <v>34</v>
      </c>
      <c r="B82" s="81">
        <v>46150</v>
      </c>
      <c r="C82" s="78" t="s">
        <v>97</v>
      </c>
      <c r="D82" s="77" t="s">
        <v>175</v>
      </c>
      <c r="E82" s="78" t="s">
        <v>1</v>
      </c>
      <c r="F82" s="78" t="s">
        <v>80</v>
      </c>
      <c r="G82" s="79" t="s">
        <v>74</v>
      </c>
      <c r="H82" s="54"/>
    </row>
    <row r="83" spans="1:10" ht="18" customHeight="1">
      <c r="A83" s="80" t="s">
        <v>34</v>
      </c>
      <c r="B83" s="81">
        <v>46164</v>
      </c>
      <c r="C83" s="78" t="s">
        <v>98</v>
      </c>
      <c r="D83" s="77" t="s">
        <v>298</v>
      </c>
      <c r="E83" s="78" t="s">
        <v>1</v>
      </c>
      <c r="F83" s="78" t="s">
        <v>80</v>
      </c>
      <c r="G83" s="79" t="s">
        <v>74</v>
      </c>
      <c r="H83" s="54"/>
    </row>
    <row r="84" spans="1:10" ht="18" customHeight="1">
      <c r="A84" s="80" t="s">
        <v>34</v>
      </c>
      <c r="B84" s="81">
        <v>46178</v>
      </c>
      <c r="C84" s="78" t="s">
        <v>99</v>
      </c>
      <c r="D84" s="77" t="s">
        <v>299</v>
      </c>
      <c r="E84" s="78" t="s">
        <v>1</v>
      </c>
      <c r="F84" s="78" t="s">
        <v>80</v>
      </c>
      <c r="G84" s="79" t="s">
        <v>74</v>
      </c>
      <c r="H84" s="54"/>
    </row>
    <row r="85" spans="1:10" ht="18" customHeight="1">
      <c r="A85" s="84" t="s">
        <v>34</v>
      </c>
      <c r="B85" s="99">
        <v>46200</v>
      </c>
      <c r="C85" s="78" t="s">
        <v>100</v>
      </c>
      <c r="D85" s="77" t="s">
        <v>176</v>
      </c>
      <c r="E85" s="78" t="s">
        <v>102</v>
      </c>
      <c r="F85" s="78" t="s">
        <v>80</v>
      </c>
      <c r="G85" s="79" t="s">
        <v>74</v>
      </c>
      <c r="H85" s="54"/>
    </row>
    <row r="86" spans="1:10" ht="18" customHeight="1">
      <c r="A86" s="80" t="s">
        <v>34</v>
      </c>
      <c r="B86" s="99">
        <v>46201</v>
      </c>
      <c r="C86" s="78" t="s">
        <v>101</v>
      </c>
      <c r="D86" s="77" t="s">
        <v>177</v>
      </c>
      <c r="E86" s="78" t="s">
        <v>102</v>
      </c>
      <c r="F86" s="78" t="s">
        <v>80</v>
      </c>
      <c r="G86" s="79" t="s">
        <v>74</v>
      </c>
      <c r="H86" s="54"/>
    </row>
    <row r="87" spans="1:10" ht="42.75">
      <c r="A87" s="80" t="s">
        <v>34</v>
      </c>
      <c r="B87" s="81">
        <v>46089</v>
      </c>
      <c r="C87" s="77" t="s">
        <v>181</v>
      </c>
      <c r="D87" s="77" t="s">
        <v>178</v>
      </c>
      <c r="E87" s="78" t="s">
        <v>34</v>
      </c>
      <c r="F87" s="78" t="s">
        <v>80</v>
      </c>
      <c r="G87" s="79" t="s">
        <v>74</v>
      </c>
      <c r="H87" s="55"/>
    </row>
    <row r="88" spans="1:10" ht="28.5">
      <c r="A88" s="80">
        <v>46136</v>
      </c>
      <c r="B88" s="81">
        <v>46271</v>
      </c>
      <c r="C88" s="77" t="s">
        <v>280</v>
      </c>
      <c r="D88" s="77" t="s">
        <v>281</v>
      </c>
      <c r="E88" s="78" t="s">
        <v>1</v>
      </c>
      <c r="F88" s="78" t="s">
        <v>80</v>
      </c>
      <c r="G88" s="79" t="s">
        <v>74</v>
      </c>
      <c r="H88" s="55"/>
    </row>
    <row r="89" spans="1:10">
      <c r="A89" s="80">
        <v>46136</v>
      </c>
      <c r="B89" s="81">
        <v>46145</v>
      </c>
      <c r="C89" s="78" t="s">
        <v>300</v>
      </c>
      <c r="D89" s="82" t="s">
        <v>301</v>
      </c>
      <c r="E89" s="78" t="s">
        <v>1</v>
      </c>
      <c r="F89" s="78" t="s">
        <v>80</v>
      </c>
      <c r="G89" s="79" t="s">
        <v>74</v>
      </c>
      <c r="H89" s="55"/>
    </row>
    <row r="90" spans="1:10">
      <c r="A90" s="80">
        <v>46150</v>
      </c>
      <c r="B90" s="81">
        <v>46159</v>
      </c>
      <c r="C90" s="78" t="s">
        <v>282</v>
      </c>
      <c r="D90" s="82" t="s">
        <v>288</v>
      </c>
      <c r="E90" s="78" t="s">
        <v>1</v>
      </c>
      <c r="F90" s="78" t="s">
        <v>80</v>
      </c>
      <c r="G90" s="79" t="s">
        <v>74</v>
      </c>
      <c r="H90" s="55"/>
    </row>
    <row r="91" spans="1:10">
      <c r="A91" s="80">
        <v>46171</v>
      </c>
      <c r="B91" s="81">
        <v>45815</v>
      </c>
      <c r="C91" s="78" t="s">
        <v>283</v>
      </c>
      <c r="D91" s="82" t="s">
        <v>289</v>
      </c>
      <c r="E91" s="78" t="s">
        <v>1</v>
      </c>
      <c r="F91" s="78" t="s">
        <v>80</v>
      </c>
      <c r="G91" s="79" t="s">
        <v>74</v>
      </c>
      <c r="H91" s="55"/>
    </row>
    <row r="92" spans="1:10">
      <c r="A92" s="80">
        <v>46185</v>
      </c>
      <c r="B92" s="81">
        <v>46194</v>
      </c>
      <c r="C92" s="78" t="s">
        <v>284</v>
      </c>
      <c r="D92" s="82" t="s">
        <v>290</v>
      </c>
      <c r="E92" s="78" t="s">
        <v>1</v>
      </c>
      <c r="F92" s="78" t="s">
        <v>80</v>
      </c>
      <c r="G92" s="79" t="s">
        <v>74</v>
      </c>
      <c r="H92" s="55"/>
    </row>
    <row r="93" spans="1:10">
      <c r="A93" s="80">
        <v>46199</v>
      </c>
      <c r="B93" s="81">
        <v>46208</v>
      </c>
      <c r="C93" s="78" t="s">
        <v>285</v>
      </c>
      <c r="D93" s="82" t="s">
        <v>291</v>
      </c>
      <c r="E93" s="78" t="s">
        <v>1</v>
      </c>
      <c r="F93" s="78" t="s">
        <v>80</v>
      </c>
      <c r="G93" s="79" t="s">
        <v>74</v>
      </c>
      <c r="H93" s="55"/>
    </row>
    <row r="94" spans="1:10">
      <c r="A94" s="80">
        <v>46248</v>
      </c>
      <c r="B94" s="81">
        <v>46257</v>
      </c>
      <c r="C94" s="78" t="s">
        <v>286</v>
      </c>
      <c r="D94" s="82" t="s">
        <v>292</v>
      </c>
      <c r="E94" s="78" t="s">
        <v>1</v>
      </c>
      <c r="F94" s="78" t="s">
        <v>80</v>
      </c>
      <c r="G94" s="79" t="s">
        <v>74</v>
      </c>
      <c r="H94" s="55"/>
    </row>
    <row r="95" spans="1:10">
      <c r="A95" s="80">
        <v>46262</v>
      </c>
      <c r="B95" s="81">
        <v>46271</v>
      </c>
      <c r="C95" s="78" t="s">
        <v>287</v>
      </c>
      <c r="D95" s="82" t="s">
        <v>293</v>
      </c>
      <c r="E95" s="78" t="s">
        <v>1</v>
      </c>
      <c r="F95" s="78" t="s">
        <v>80</v>
      </c>
      <c r="G95" s="79" t="s">
        <v>74</v>
      </c>
      <c r="H95" s="55"/>
    </row>
    <row r="96" spans="1:10" ht="42.75">
      <c r="A96" s="80" t="s">
        <v>34</v>
      </c>
      <c r="B96" s="81">
        <v>46292</v>
      </c>
      <c r="C96" s="77" t="s">
        <v>245</v>
      </c>
      <c r="D96" s="77" t="s">
        <v>182</v>
      </c>
      <c r="E96" s="78" t="s">
        <v>52</v>
      </c>
      <c r="F96" s="78" t="s">
        <v>80</v>
      </c>
      <c r="G96" s="79" t="s">
        <v>74</v>
      </c>
      <c r="H96" s="54"/>
      <c r="J96" s="53"/>
    </row>
    <row r="97" spans="1:9">
      <c r="A97" s="80" t="s">
        <v>34</v>
      </c>
      <c r="B97" s="81">
        <v>46187</v>
      </c>
      <c r="C97" s="78" t="s">
        <v>103</v>
      </c>
      <c r="D97" s="77" t="s">
        <v>184</v>
      </c>
      <c r="E97" s="78" t="s">
        <v>52</v>
      </c>
      <c r="F97" s="78" t="s">
        <v>80</v>
      </c>
      <c r="G97" s="79" t="s">
        <v>74</v>
      </c>
      <c r="H97" s="59"/>
      <c r="I97" s="60"/>
    </row>
    <row r="98" spans="1:9" ht="28.5">
      <c r="A98" s="80" t="s">
        <v>34</v>
      </c>
      <c r="B98" s="81">
        <v>46298</v>
      </c>
      <c r="C98" s="78" t="s">
        <v>104</v>
      </c>
      <c r="D98" s="77" t="s">
        <v>185</v>
      </c>
      <c r="E98" s="78" t="s">
        <v>52</v>
      </c>
      <c r="F98" s="78" t="s">
        <v>80</v>
      </c>
      <c r="G98" s="79" t="s">
        <v>74</v>
      </c>
      <c r="H98" s="58" t="s">
        <v>274</v>
      </c>
      <c r="I98" s="60"/>
    </row>
    <row r="99" spans="1:9" ht="28.5">
      <c r="A99" s="80" t="s">
        <v>34</v>
      </c>
      <c r="B99" s="81">
        <v>46299</v>
      </c>
      <c r="C99" s="78" t="s">
        <v>105</v>
      </c>
      <c r="D99" s="77" t="s">
        <v>186</v>
      </c>
      <c r="E99" s="78" t="s">
        <v>52</v>
      </c>
      <c r="F99" s="78" t="s">
        <v>80</v>
      </c>
      <c r="G99" s="79" t="s">
        <v>74</v>
      </c>
      <c r="H99" s="56" t="s">
        <v>274</v>
      </c>
      <c r="I99" s="60"/>
    </row>
    <row r="100" spans="1:9" ht="42.75">
      <c r="A100" s="80">
        <v>46080</v>
      </c>
      <c r="B100" s="81">
        <v>46082</v>
      </c>
      <c r="C100" s="77" t="s">
        <v>106</v>
      </c>
      <c r="D100" s="77" t="s">
        <v>187</v>
      </c>
      <c r="E100" s="78" t="s">
        <v>95</v>
      </c>
      <c r="F100" s="77" t="s">
        <v>107</v>
      </c>
      <c r="G100" s="79" t="s">
        <v>54</v>
      </c>
      <c r="H100" s="57" t="s">
        <v>275</v>
      </c>
      <c r="I100" s="60"/>
    </row>
    <row r="101" spans="1:9" ht="28.5">
      <c r="A101" s="80">
        <v>46264</v>
      </c>
      <c r="B101" s="81">
        <v>46271</v>
      </c>
      <c r="C101" s="77" t="s">
        <v>108</v>
      </c>
      <c r="D101" s="77" t="s">
        <v>188</v>
      </c>
      <c r="E101" s="78" t="s">
        <v>102</v>
      </c>
      <c r="F101" s="82" t="s">
        <v>120</v>
      </c>
      <c r="G101" s="79" t="s">
        <v>109</v>
      </c>
      <c r="H101" s="58" t="s">
        <v>276</v>
      </c>
      <c r="I101" s="60"/>
    </row>
    <row r="102" spans="1:9" ht="57">
      <c r="A102" s="80" t="s">
        <v>34</v>
      </c>
      <c r="B102" s="81">
        <v>45976</v>
      </c>
      <c r="C102" s="77" t="s">
        <v>234</v>
      </c>
      <c r="D102" s="77" t="s">
        <v>235</v>
      </c>
      <c r="E102" s="78" t="s">
        <v>1</v>
      </c>
      <c r="F102" s="77" t="s">
        <v>107</v>
      </c>
      <c r="G102" s="79" t="s">
        <v>54</v>
      </c>
      <c r="H102" s="59"/>
      <c r="I102" s="60"/>
    </row>
    <row r="103" spans="1:9" ht="33.75" customHeight="1">
      <c r="A103" s="80"/>
      <c r="B103" s="81">
        <v>45996</v>
      </c>
      <c r="C103" s="77" t="s">
        <v>226</v>
      </c>
      <c r="D103" s="77" t="s">
        <v>230</v>
      </c>
      <c r="E103" s="78" t="s">
        <v>1</v>
      </c>
      <c r="F103" s="77" t="s">
        <v>107</v>
      </c>
      <c r="G103" s="79" t="s">
        <v>54</v>
      </c>
      <c r="H103" s="54"/>
    </row>
    <row r="104" spans="1:9" ht="33.75" customHeight="1">
      <c r="A104" s="80"/>
      <c r="B104" s="81">
        <v>46031</v>
      </c>
      <c r="C104" s="77" t="s">
        <v>227</v>
      </c>
      <c r="D104" s="77" t="s">
        <v>232</v>
      </c>
      <c r="E104" s="78" t="s">
        <v>1</v>
      </c>
      <c r="F104" s="77" t="s">
        <v>107</v>
      </c>
      <c r="G104" s="79" t="s">
        <v>54</v>
      </c>
      <c r="H104" s="59"/>
    </row>
    <row r="105" spans="1:9" ht="33.75" customHeight="1">
      <c r="A105" s="80"/>
      <c r="B105" s="81">
        <v>46052</v>
      </c>
      <c r="C105" s="77" t="s">
        <v>228</v>
      </c>
      <c r="D105" s="77" t="s">
        <v>231</v>
      </c>
      <c r="E105" s="78" t="s">
        <v>1</v>
      </c>
      <c r="F105" s="77" t="s">
        <v>107</v>
      </c>
      <c r="G105" s="79" t="s">
        <v>54</v>
      </c>
      <c r="H105" s="59"/>
    </row>
    <row r="106" spans="1:9" ht="32.25" customHeight="1">
      <c r="A106" s="80" t="s">
        <v>34</v>
      </c>
      <c r="B106" s="81">
        <v>46073</v>
      </c>
      <c r="C106" s="77" t="s">
        <v>229</v>
      </c>
      <c r="D106" s="77" t="s">
        <v>233</v>
      </c>
      <c r="E106" s="78" t="s">
        <v>95</v>
      </c>
      <c r="F106" s="77" t="s">
        <v>107</v>
      </c>
      <c r="G106" s="79" t="s">
        <v>54</v>
      </c>
      <c r="H106" s="57" t="s">
        <v>273</v>
      </c>
    </row>
    <row r="107" spans="1:9" ht="32.25" customHeight="1">
      <c r="A107" s="85" t="s">
        <v>34</v>
      </c>
      <c r="B107" s="86">
        <v>46073</v>
      </c>
      <c r="C107" s="87" t="s">
        <v>248</v>
      </c>
      <c r="D107" s="87" t="s">
        <v>249</v>
      </c>
      <c r="E107" s="78" t="s">
        <v>95</v>
      </c>
      <c r="F107" s="77" t="s">
        <v>107</v>
      </c>
      <c r="G107" s="79" t="s">
        <v>54</v>
      </c>
      <c r="H107" s="57" t="s">
        <v>273</v>
      </c>
    </row>
    <row r="108" spans="1:9" ht="32.25" customHeight="1">
      <c r="A108" s="85">
        <v>45931</v>
      </c>
      <c r="B108" s="86">
        <v>46112</v>
      </c>
      <c r="C108" s="87" t="s">
        <v>236</v>
      </c>
      <c r="D108" s="87" t="s">
        <v>237</v>
      </c>
      <c r="E108" s="88" t="s">
        <v>1</v>
      </c>
      <c r="F108" s="78" t="s">
        <v>80</v>
      </c>
      <c r="G108" s="79" t="s">
        <v>54</v>
      </c>
      <c r="H108" s="60"/>
    </row>
    <row r="109" spans="1:9" ht="32.25" customHeight="1">
      <c r="A109" s="80">
        <v>46157</v>
      </c>
      <c r="B109" s="81">
        <v>46275</v>
      </c>
      <c r="C109" s="77" t="s">
        <v>238</v>
      </c>
      <c r="D109" s="77" t="s">
        <v>239</v>
      </c>
      <c r="E109" s="78" t="s">
        <v>1</v>
      </c>
      <c r="F109" s="78" t="s">
        <v>80</v>
      </c>
      <c r="G109" s="79" t="s">
        <v>74</v>
      </c>
      <c r="H109" s="60"/>
    </row>
    <row r="110" spans="1:9" ht="32.25" customHeight="1">
      <c r="A110" s="44">
        <v>46178</v>
      </c>
      <c r="B110" s="45">
        <v>46208</v>
      </c>
      <c r="C110" s="31" t="s">
        <v>267</v>
      </c>
      <c r="D110" s="31" t="s">
        <v>268</v>
      </c>
      <c r="E110" s="31" t="s">
        <v>269</v>
      </c>
      <c r="F110" s="32" t="s">
        <v>120</v>
      </c>
      <c r="G110" s="40" t="s">
        <v>252</v>
      </c>
    </row>
    <row r="111" spans="1:9" ht="28.5">
      <c r="A111" s="44" t="s">
        <v>34</v>
      </c>
      <c r="B111" s="45">
        <v>46067</v>
      </c>
      <c r="C111" s="31" t="s">
        <v>110</v>
      </c>
      <c r="D111" s="31" t="s">
        <v>189</v>
      </c>
      <c r="E111" s="31" t="s">
        <v>112</v>
      </c>
      <c r="F111" s="39" t="s">
        <v>80</v>
      </c>
      <c r="G111" s="40" t="s">
        <v>54</v>
      </c>
    </row>
    <row r="112" spans="1:9" ht="28.5">
      <c r="A112" s="44" t="s">
        <v>34</v>
      </c>
      <c r="B112" s="45">
        <v>46068</v>
      </c>
      <c r="C112" s="31" t="s">
        <v>111</v>
      </c>
      <c r="D112" s="31" t="s">
        <v>190</v>
      </c>
      <c r="E112" s="31" t="s">
        <v>112</v>
      </c>
      <c r="F112" s="39" t="s">
        <v>53</v>
      </c>
      <c r="G112" s="40" t="s">
        <v>54</v>
      </c>
    </row>
    <row r="113" spans="1:8" ht="28.5">
      <c r="A113" s="44" t="s">
        <v>34</v>
      </c>
      <c r="B113" s="45">
        <v>46095</v>
      </c>
      <c r="C113" s="39" t="s">
        <v>113</v>
      </c>
      <c r="D113" s="31" t="s">
        <v>191</v>
      </c>
      <c r="E113" s="39" t="s">
        <v>60</v>
      </c>
      <c r="F113" s="39" t="s">
        <v>80</v>
      </c>
      <c r="G113" s="40" t="s">
        <v>54</v>
      </c>
    </row>
    <row r="114" spans="1:8" ht="28.5">
      <c r="A114" s="44" t="s">
        <v>34</v>
      </c>
      <c r="B114" s="45">
        <v>46096</v>
      </c>
      <c r="C114" s="39" t="s">
        <v>114</v>
      </c>
      <c r="D114" s="31" t="s">
        <v>192</v>
      </c>
      <c r="E114" s="39" t="s">
        <v>60</v>
      </c>
      <c r="F114" s="39" t="s">
        <v>53</v>
      </c>
      <c r="G114" s="40" t="s">
        <v>54</v>
      </c>
    </row>
    <row r="115" spans="1:8" ht="33.75" customHeight="1">
      <c r="A115" s="44" t="s">
        <v>34</v>
      </c>
      <c r="B115" s="45">
        <v>46277</v>
      </c>
      <c r="C115" s="31" t="s">
        <v>115</v>
      </c>
      <c r="D115" s="31" t="s">
        <v>193</v>
      </c>
      <c r="E115" s="31" t="s">
        <v>215</v>
      </c>
      <c r="F115" s="39" t="s">
        <v>80</v>
      </c>
      <c r="G115" s="40" t="s">
        <v>74</v>
      </c>
    </row>
    <row r="116" spans="1:8" ht="28.5">
      <c r="A116" s="44" t="s">
        <v>34</v>
      </c>
      <c r="B116" s="45">
        <v>46305</v>
      </c>
      <c r="C116" s="39" t="s">
        <v>116</v>
      </c>
      <c r="D116" s="31" t="s">
        <v>194</v>
      </c>
      <c r="E116" s="39" t="s">
        <v>118</v>
      </c>
      <c r="F116" s="39" t="s">
        <v>80</v>
      </c>
      <c r="G116" s="40" t="s">
        <v>74</v>
      </c>
    </row>
    <row r="117" spans="1:8" ht="28.5">
      <c r="A117" s="44" t="s">
        <v>34</v>
      </c>
      <c r="B117" s="45">
        <v>46305</v>
      </c>
      <c r="C117" s="39" t="s">
        <v>117</v>
      </c>
      <c r="D117" s="31" t="s">
        <v>195</v>
      </c>
      <c r="E117" s="39" t="s">
        <v>119</v>
      </c>
      <c r="F117" s="39" t="s">
        <v>53</v>
      </c>
      <c r="G117" s="40" t="s">
        <v>69</v>
      </c>
      <c r="H117" s="60"/>
    </row>
    <row r="118" spans="1:8" ht="28.5">
      <c r="A118" s="44" t="s">
        <v>34</v>
      </c>
      <c r="B118" s="45">
        <v>46284</v>
      </c>
      <c r="C118" s="31" t="s">
        <v>278</v>
      </c>
      <c r="D118" s="31" t="s">
        <v>279</v>
      </c>
      <c r="E118" s="39" t="s">
        <v>78</v>
      </c>
      <c r="F118" s="32" t="s">
        <v>120</v>
      </c>
      <c r="G118" s="40" t="s">
        <v>121</v>
      </c>
      <c r="H118" s="56" t="s">
        <v>294</v>
      </c>
    </row>
    <row r="119" spans="1:8" ht="28.5">
      <c r="A119" s="44">
        <v>46304</v>
      </c>
      <c r="B119" s="45">
        <v>46305</v>
      </c>
      <c r="C119" s="39" t="s">
        <v>122</v>
      </c>
      <c r="D119" s="31" t="s">
        <v>196</v>
      </c>
      <c r="E119" s="39" t="s">
        <v>124</v>
      </c>
      <c r="F119" s="39" t="s">
        <v>80</v>
      </c>
      <c r="G119" s="40" t="s">
        <v>54</v>
      </c>
      <c r="H119" s="60"/>
    </row>
    <row r="120" spans="1:8" ht="33" customHeight="1" thickBot="1">
      <c r="A120" s="46" t="s">
        <v>34</v>
      </c>
      <c r="B120" s="47">
        <v>46306</v>
      </c>
      <c r="C120" s="33" t="s">
        <v>123</v>
      </c>
      <c r="D120" s="33" t="s">
        <v>197</v>
      </c>
      <c r="E120" s="41" t="s">
        <v>124</v>
      </c>
      <c r="F120" s="33" t="s">
        <v>107</v>
      </c>
      <c r="G120" s="42" t="s">
        <v>54</v>
      </c>
      <c r="H120" s="60"/>
    </row>
    <row r="121" spans="1:8" ht="10.5" customHeight="1" thickTop="1" thickBot="1">
      <c r="A121" s="34"/>
      <c r="B121" s="34"/>
      <c r="C121" s="34"/>
      <c r="D121" s="34"/>
      <c r="E121" s="34"/>
      <c r="F121" s="34"/>
      <c r="G121" s="34"/>
    </row>
    <row r="122" spans="1:8" ht="39" customHeight="1" thickTop="1" thickBot="1">
      <c r="A122" s="104" t="s">
        <v>198</v>
      </c>
      <c r="B122" s="105"/>
      <c r="C122" s="105"/>
      <c r="D122" s="105"/>
      <c r="E122" s="105"/>
      <c r="F122" s="105"/>
      <c r="G122" s="106"/>
    </row>
    <row r="123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2:G122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A4A6B5-91D5-4B9F-9DDC-A9BBA58FF823}">
  <sheetPr>
    <tabColor rgb="FF00FFFF"/>
    <pageSetUpPr fitToPage="1"/>
  </sheetPr>
  <dimension ref="A1:AM123"/>
  <sheetViews>
    <sheetView tabSelected="1" topLeftCell="A30" zoomScaleNormal="100" workbookViewId="0">
      <selection activeCell="C48" sqref="C48"/>
    </sheetView>
  </sheetViews>
  <sheetFormatPr baseColWidth="10" defaultColWidth="11" defaultRowHeight="14.25"/>
  <cols>
    <col min="1" max="2" width="15.5" style="24" bestFit="1" customWidth="1"/>
    <col min="3" max="3" width="34.125" style="24" customWidth="1"/>
    <col min="4" max="4" width="30.375" style="24" customWidth="1"/>
    <col min="5" max="5" width="14.25" style="24" customWidth="1"/>
    <col min="6" max="6" width="17.5" style="24" bestFit="1" customWidth="1"/>
    <col min="7" max="7" width="13.375" style="24" bestFit="1" customWidth="1"/>
    <col min="8" max="8" width="8" style="24" customWidth="1"/>
    <col min="9" max="9" width="5.125" style="24" bestFit="1" customWidth="1"/>
    <col min="10" max="10" width="14.25" style="24" bestFit="1" customWidth="1"/>
    <col min="11" max="11" width="15.125" style="24" customWidth="1"/>
    <col min="12" max="16384" width="11" style="24"/>
  </cols>
  <sheetData>
    <row r="1" spans="1:39" ht="15" customHeight="1">
      <c r="E1" s="107" t="s">
        <v>125</v>
      </c>
      <c r="F1" s="107"/>
      <c r="G1" s="38">
        <v>45923</v>
      </c>
    </row>
    <row r="2" spans="1:39" ht="15" customHeight="1"/>
    <row r="3" spans="1:39" ht="15" customHeight="1">
      <c r="E3" s="108" t="s">
        <v>205</v>
      </c>
      <c r="F3" s="109"/>
      <c r="G3" s="110"/>
    </row>
    <row r="4" spans="1:39" ht="15" customHeight="1">
      <c r="E4" s="111"/>
      <c r="F4" s="111"/>
      <c r="G4" s="111"/>
    </row>
    <row r="5" spans="1:39" ht="15" customHeight="1">
      <c r="I5" s="37" t="s">
        <v>211</v>
      </c>
      <c r="J5" s="36" t="s">
        <v>206</v>
      </c>
    </row>
    <row r="6" spans="1:39" s="25" customFormat="1" ht="6" customHeight="1">
      <c r="A6" s="24"/>
      <c r="B6" s="24"/>
      <c r="C6" s="24"/>
      <c r="D6" s="24"/>
      <c r="E6" s="24"/>
      <c r="F6" s="24"/>
      <c r="G6" s="24"/>
      <c r="H6" s="24"/>
      <c r="I6" s="35"/>
      <c r="J6" s="36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 ht="20.25">
      <c r="A7" s="112" t="s">
        <v>28</v>
      </c>
      <c r="B7" s="112"/>
      <c r="C7" s="112"/>
      <c r="D7" s="112">
        <v>2026</v>
      </c>
      <c r="E7" s="63"/>
      <c r="F7" s="63"/>
      <c r="G7" s="63"/>
      <c r="I7" s="35" t="s">
        <v>210</v>
      </c>
      <c r="J7" s="36" t="s">
        <v>244</v>
      </c>
    </row>
    <row r="8" spans="1:39" ht="20.25">
      <c r="A8" s="112" t="s">
        <v>29</v>
      </c>
      <c r="B8" s="112"/>
      <c r="C8" s="112"/>
      <c r="D8" s="112"/>
      <c r="E8" s="63"/>
      <c r="F8" s="63"/>
      <c r="G8" s="63"/>
      <c r="I8" s="35" t="s">
        <v>207</v>
      </c>
      <c r="J8" s="36" t="s">
        <v>208</v>
      </c>
    </row>
    <row r="9" spans="1:39" ht="6.75" customHeight="1" thickBot="1">
      <c r="A9" s="63"/>
      <c r="B9" s="63"/>
      <c r="C9" s="63"/>
      <c r="D9" s="63"/>
      <c r="E9" s="63"/>
      <c r="F9" s="63"/>
      <c r="G9" s="63"/>
    </row>
    <row r="10" spans="1:39" ht="31.5" thickTop="1" thickBot="1">
      <c r="A10" s="64" t="s">
        <v>33</v>
      </c>
      <c r="B10" s="65" t="s">
        <v>36</v>
      </c>
      <c r="C10" s="66" t="s">
        <v>35</v>
      </c>
      <c r="D10" s="67" t="s">
        <v>22</v>
      </c>
      <c r="E10" s="67" t="s">
        <v>31</v>
      </c>
      <c r="F10" s="68" t="s">
        <v>30</v>
      </c>
      <c r="G10" s="69" t="s">
        <v>32</v>
      </c>
    </row>
    <row r="11" spans="1:39" ht="15" thickTop="1">
      <c r="A11" s="89">
        <v>46039</v>
      </c>
      <c r="B11" s="90">
        <v>46040</v>
      </c>
      <c r="C11" s="72" t="s">
        <v>254</v>
      </c>
      <c r="D11" s="73" t="s">
        <v>253</v>
      </c>
      <c r="E11" s="73" t="s">
        <v>34</v>
      </c>
      <c r="F11" s="73" t="s">
        <v>34</v>
      </c>
      <c r="G11" s="74" t="s">
        <v>34</v>
      </c>
    </row>
    <row r="12" spans="1:39">
      <c r="A12" s="91">
        <v>46228</v>
      </c>
      <c r="B12" s="92">
        <v>46229</v>
      </c>
      <c r="C12" s="77" t="s">
        <v>254</v>
      </c>
      <c r="D12" s="73" t="s">
        <v>253</v>
      </c>
      <c r="E12" s="78" t="s">
        <v>34</v>
      </c>
      <c r="F12" s="78" t="s">
        <v>34</v>
      </c>
      <c r="G12" s="79" t="s">
        <v>34</v>
      </c>
    </row>
    <row r="13" spans="1:39" ht="42.75">
      <c r="A13" s="91" t="s">
        <v>34</v>
      </c>
      <c r="B13" s="92">
        <v>46166</v>
      </c>
      <c r="C13" s="77" t="s">
        <v>203</v>
      </c>
      <c r="D13" s="77" t="s">
        <v>126</v>
      </c>
      <c r="E13" s="78" t="s">
        <v>34</v>
      </c>
      <c r="F13" s="78" t="s">
        <v>27</v>
      </c>
      <c r="G13" s="79" t="s">
        <v>23</v>
      </c>
      <c r="H13" s="54"/>
    </row>
    <row r="14" spans="1:39" ht="16.5" customHeight="1">
      <c r="A14" s="91">
        <v>46182</v>
      </c>
      <c r="B14" s="92">
        <v>46186</v>
      </c>
      <c r="C14" s="77" t="s">
        <v>40</v>
      </c>
      <c r="D14" s="78" t="s">
        <v>127</v>
      </c>
      <c r="E14" s="78" t="s">
        <v>1</v>
      </c>
      <c r="F14" s="78" t="s">
        <v>27</v>
      </c>
      <c r="G14" s="79" t="s">
        <v>23</v>
      </c>
      <c r="H14" s="54"/>
    </row>
    <row r="15" spans="1:39">
      <c r="A15" s="91">
        <v>46189</v>
      </c>
      <c r="B15" s="92">
        <v>46193</v>
      </c>
      <c r="C15" s="77" t="s">
        <v>41</v>
      </c>
      <c r="D15" s="78" t="s">
        <v>128</v>
      </c>
      <c r="E15" s="78" t="s">
        <v>1</v>
      </c>
      <c r="F15" s="78" t="s">
        <v>27</v>
      </c>
      <c r="G15" s="79" t="s">
        <v>23</v>
      </c>
      <c r="H15" s="54"/>
    </row>
    <row r="16" spans="1:39">
      <c r="A16" s="91">
        <v>46196</v>
      </c>
      <c r="B16" s="92">
        <v>46200</v>
      </c>
      <c r="C16" s="77" t="s">
        <v>209</v>
      </c>
      <c r="D16" s="78" t="s">
        <v>129</v>
      </c>
      <c r="E16" s="78" t="s">
        <v>1</v>
      </c>
      <c r="F16" s="78" t="s">
        <v>27</v>
      </c>
      <c r="G16" s="79" t="s">
        <v>23</v>
      </c>
      <c r="H16" s="54"/>
    </row>
    <row r="17" spans="1:8">
      <c r="A17" s="91" t="s">
        <v>34</v>
      </c>
      <c r="B17" s="92">
        <v>46270</v>
      </c>
      <c r="C17" s="77" t="s">
        <v>42</v>
      </c>
      <c r="D17" s="77" t="s">
        <v>132</v>
      </c>
      <c r="E17" s="78" t="s">
        <v>246</v>
      </c>
      <c r="F17" s="78" t="s">
        <v>27</v>
      </c>
      <c r="G17" s="79" t="s">
        <v>23</v>
      </c>
      <c r="H17" s="54"/>
    </row>
    <row r="18" spans="1:8" ht="45.75" customHeight="1">
      <c r="A18" s="91">
        <v>46082</v>
      </c>
      <c r="B18" s="92">
        <v>46188</v>
      </c>
      <c r="C18" s="77" t="s">
        <v>221</v>
      </c>
      <c r="D18" s="77" t="s">
        <v>225</v>
      </c>
      <c r="E18" s="78" t="s">
        <v>1</v>
      </c>
      <c r="F18" s="78" t="s">
        <v>27</v>
      </c>
      <c r="G18" s="79" t="s">
        <v>23</v>
      </c>
    </row>
    <row r="19" spans="1:8">
      <c r="A19" s="93">
        <v>46235</v>
      </c>
      <c r="B19" s="94">
        <v>46280</v>
      </c>
      <c r="C19" s="77" t="s">
        <v>222</v>
      </c>
      <c r="D19" s="77" t="s">
        <v>259</v>
      </c>
      <c r="E19" s="78" t="s">
        <v>1</v>
      </c>
      <c r="F19" s="78" t="s">
        <v>27</v>
      </c>
      <c r="G19" s="79" t="s">
        <v>23</v>
      </c>
    </row>
    <row r="20" spans="1:8">
      <c r="A20" s="91" t="s">
        <v>34</v>
      </c>
      <c r="B20" s="103">
        <v>46320</v>
      </c>
      <c r="C20" s="77" t="s">
        <v>223</v>
      </c>
      <c r="D20" s="77" t="s">
        <v>224</v>
      </c>
      <c r="E20" s="78" t="s">
        <v>102</v>
      </c>
      <c r="F20" s="78" t="s">
        <v>27</v>
      </c>
      <c r="G20" s="79" t="s">
        <v>23</v>
      </c>
      <c r="H20" s="61"/>
    </row>
    <row r="21" spans="1:8" ht="33" customHeight="1">
      <c r="A21" s="93">
        <v>46082</v>
      </c>
      <c r="B21" s="94">
        <v>46170</v>
      </c>
      <c r="C21" s="77" t="s">
        <v>43</v>
      </c>
      <c r="D21" s="77" t="s">
        <v>130</v>
      </c>
      <c r="E21" s="78" t="s">
        <v>1</v>
      </c>
      <c r="F21" s="78" t="s">
        <v>2</v>
      </c>
      <c r="G21" s="79" t="s">
        <v>25</v>
      </c>
    </row>
    <row r="22" spans="1:8" ht="28.5" customHeight="1">
      <c r="A22" s="93" t="s">
        <v>34</v>
      </c>
      <c r="B22" s="92">
        <v>46271</v>
      </c>
      <c r="C22" s="77" t="s">
        <v>44</v>
      </c>
      <c r="D22" s="78" t="s">
        <v>131</v>
      </c>
      <c r="E22" s="78" t="s">
        <v>0</v>
      </c>
      <c r="F22" s="77" t="s">
        <v>26</v>
      </c>
      <c r="G22" s="79" t="s">
        <v>25</v>
      </c>
      <c r="H22" s="54"/>
    </row>
    <row r="23" spans="1:8" ht="28.5" customHeight="1">
      <c r="A23" s="93" t="s">
        <v>34</v>
      </c>
      <c r="B23" s="94">
        <v>46264</v>
      </c>
      <c r="C23" s="77" t="s">
        <v>257</v>
      </c>
      <c r="D23" s="77" t="s">
        <v>265</v>
      </c>
      <c r="E23" s="78" t="s">
        <v>1</v>
      </c>
      <c r="F23" s="78" t="s">
        <v>27</v>
      </c>
      <c r="G23" s="79" t="s">
        <v>23</v>
      </c>
      <c r="H23" s="54"/>
    </row>
    <row r="24" spans="1:8" ht="33" customHeight="1">
      <c r="A24" s="93" t="s">
        <v>34</v>
      </c>
      <c r="B24" s="94">
        <v>46284</v>
      </c>
      <c r="C24" s="77" t="s">
        <v>45</v>
      </c>
      <c r="D24" s="77" t="s">
        <v>266</v>
      </c>
      <c r="E24" s="78" t="s">
        <v>247</v>
      </c>
      <c r="F24" s="78" t="s">
        <v>27</v>
      </c>
      <c r="G24" s="79" t="s">
        <v>23</v>
      </c>
      <c r="H24" s="54"/>
    </row>
    <row r="25" spans="1:8" ht="28.5">
      <c r="A25" s="93">
        <v>46143</v>
      </c>
      <c r="B25" s="94">
        <v>46173</v>
      </c>
      <c r="C25" s="77" t="s">
        <v>46</v>
      </c>
      <c r="D25" s="77" t="s">
        <v>260</v>
      </c>
      <c r="E25" s="78" t="s">
        <v>1</v>
      </c>
      <c r="F25" s="78" t="s">
        <v>27</v>
      </c>
      <c r="G25" s="79" t="s">
        <v>23</v>
      </c>
    </row>
    <row r="26" spans="1:8" ht="28.5">
      <c r="A26" s="93">
        <v>46174</v>
      </c>
      <c r="B26" s="94">
        <v>46203</v>
      </c>
      <c r="C26" s="77" t="s">
        <v>47</v>
      </c>
      <c r="D26" s="77" t="s">
        <v>261</v>
      </c>
      <c r="E26" s="78" t="s">
        <v>1</v>
      </c>
      <c r="F26" s="78" t="s">
        <v>27</v>
      </c>
      <c r="G26" s="79" t="s">
        <v>23</v>
      </c>
    </row>
    <row r="27" spans="1:8" ht="28.5">
      <c r="A27" s="93">
        <v>46204</v>
      </c>
      <c r="B27" s="94">
        <v>46265</v>
      </c>
      <c r="C27" s="77" t="s">
        <v>48</v>
      </c>
      <c r="D27" s="77" t="s">
        <v>262</v>
      </c>
      <c r="E27" s="78" t="s">
        <v>1</v>
      </c>
      <c r="F27" s="78" t="s">
        <v>27</v>
      </c>
      <c r="G27" s="79" t="s">
        <v>23</v>
      </c>
    </row>
    <row r="28" spans="1:8" ht="28.5">
      <c r="A28" s="93" t="s">
        <v>34</v>
      </c>
      <c r="B28" s="94">
        <v>46267</v>
      </c>
      <c r="C28" s="77" t="s">
        <v>258</v>
      </c>
      <c r="D28" s="77" t="s">
        <v>263</v>
      </c>
      <c r="E28" s="78" t="s">
        <v>1</v>
      </c>
      <c r="F28" s="78" t="s">
        <v>27</v>
      </c>
      <c r="G28" s="79" t="s">
        <v>23</v>
      </c>
      <c r="H28" s="54"/>
    </row>
    <row r="29" spans="1:8" ht="28.5">
      <c r="A29" s="93" t="s">
        <v>34</v>
      </c>
      <c r="B29" s="94">
        <v>46284</v>
      </c>
      <c r="C29" s="77" t="s">
        <v>49</v>
      </c>
      <c r="D29" s="77" t="s">
        <v>264</v>
      </c>
      <c r="E29" s="78" t="s">
        <v>247</v>
      </c>
      <c r="F29" s="78" t="s">
        <v>27</v>
      </c>
      <c r="G29" s="79" t="s">
        <v>23</v>
      </c>
      <c r="H29" s="54"/>
    </row>
    <row r="30" spans="1:8" ht="28.5">
      <c r="A30" s="93" t="s">
        <v>34</v>
      </c>
      <c r="B30" s="101">
        <v>46319</v>
      </c>
      <c r="C30" s="77" t="s">
        <v>240</v>
      </c>
      <c r="D30" s="77" t="s">
        <v>241</v>
      </c>
      <c r="E30" s="78" t="s">
        <v>102</v>
      </c>
      <c r="F30" s="82" t="s">
        <v>120</v>
      </c>
      <c r="G30" s="79" t="s">
        <v>242</v>
      </c>
      <c r="H30" s="54"/>
    </row>
    <row r="31" spans="1:8">
      <c r="A31" s="93">
        <v>46096</v>
      </c>
      <c r="B31" s="94">
        <v>46295</v>
      </c>
      <c r="C31" s="77" t="s">
        <v>219</v>
      </c>
      <c r="D31" s="77" t="s">
        <v>220</v>
      </c>
      <c r="E31" s="78" t="s">
        <v>1</v>
      </c>
      <c r="F31" s="77" t="s">
        <v>27</v>
      </c>
      <c r="G31" s="79" t="s">
        <v>23</v>
      </c>
    </row>
    <row r="32" spans="1:8" ht="16.149999999999999" customHeight="1">
      <c r="A32" s="93">
        <v>46096</v>
      </c>
      <c r="B32" s="94">
        <v>46295</v>
      </c>
      <c r="C32" s="77" t="s">
        <v>217</v>
      </c>
      <c r="D32" s="77" t="s">
        <v>218</v>
      </c>
      <c r="E32" s="78" t="s">
        <v>1</v>
      </c>
      <c r="F32" s="77" t="s">
        <v>53</v>
      </c>
      <c r="G32" s="79" t="s">
        <v>75</v>
      </c>
    </row>
    <row r="33" spans="1:8" ht="42.75">
      <c r="A33" s="93">
        <v>45945</v>
      </c>
      <c r="B33" s="94">
        <v>46112</v>
      </c>
      <c r="C33" s="77" t="s">
        <v>50</v>
      </c>
      <c r="D33" s="77" t="s">
        <v>133</v>
      </c>
      <c r="E33" s="78" t="s">
        <v>1</v>
      </c>
      <c r="F33" s="78" t="s">
        <v>53</v>
      </c>
      <c r="G33" s="79" t="s">
        <v>54</v>
      </c>
    </row>
    <row r="34" spans="1:8" ht="20.45" customHeight="1">
      <c r="A34" s="93" t="s">
        <v>34</v>
      </c>
      <c r="B34" s="94">
        <v>46103</v>
      </c>
      <c r="C34" s="78" t="s">
        <v>51</v>
      </c>
      <c r="D34" s="77" t="s">
        <v>134</v>
      </c>
      <c r="E34" s="78" t="s">
        <v>52</v>
      </c>
      <c r="F34" s="78" t="s">
        <v>53</v>
      </c>
      <c r="G34" s="79" t="s">
        <v>54</v>
      </c>
      <c r="H34" s="54"/>
    </row>
    <row r="35" spans="1:8" ht="42.75">
      <c r="A35" s="93">
        <v>46143</v>
      </c>
      <c r="B35" s="94">
        <v>46265</v>
      </c>
      <c r="C35" s="77" t="s">
        <v>55</v>
      </c>
      <c r="D35" s="77" t="s">
        <v>135</v>
      </c>
      <c r="E35" s="78" t="s">
        <v>1</v>
      </c>
      <c r="F35" s="78" t="s">
        <v>53</v>
      </c>
      <c r="G35" s="79" t="s">
        <v>54</v>
      </c>
    </row>
    <row r="36" spans="1:8" ht="16.149999999999999" customHeight="1">
      <c r="A36" s="93">
        <v>46296</v>
      </c>
      <c r="B36" s="94">
        <v>46310</v>
      </c>
      <c r="C36" s="77" t="s">
        <v>56</v>
      </c>
      <c r="D36" s="77" t="s">
        <v>136</v>
      </c>
      <c r="E36" s="78" t="s">
        <v>1</v>
      </c>
      <c r="F36" s="78" t="s">
        <v>53</v>
      </c>
      <c r="G36" s="79" t="s">
        <v>54</v>
      </c>
    </row>
    <row r="37" spans="1:8" ht="28.5">
      <c r="A37" s="93">
        <v>45945</v>
      </c>
      <c r="B37" s="94">
        <v>46112</v>
      </c>
      <c r="C37" s="77" t="s">
        <v>58</v>
      </c>
      <c r="D37" s="77" t="s">
        <v>137</v>
      </c>
      <c r="E37" s="78" t="s">
        <v>1</v>
      </c>
      <c r="F37" s="78" t="s">
        <v>53</v>
      </c>
      <c r="G37" s="79" t="s">
        <v>54</v>
      </c>
    </row>
    <row r="38" spans="1:8" ht="28.5">
      <c r="A38" s="93">
        <v>45945</v>
      </c>
      <c r="B38" s="94">
        <v>46112</v>
      </c>
      <c r="C38" s="77" t="s">
        <v>57</v>
      </c>
      <c r="D38" s="77" t="s">
        <v>138</v>
      </c>
      <c r="E38" s="78" t="s">
        <v>1</v>
      </c>
      <c r="F38" s="78" t="s">
        <v>53</v>
      </c>
      <c r="G38" s="79" t="s">
        <v>54</v>
      </c>
    </row>
    <row r="39" spans="1:8" ht="57">
      <c r="A39" s="93">
        <v>45945</v>
      </c>
      <c r="B39" s="94">
        <v>46081</v>
      </c>
      <c r="C39" s="77" t="s">
        <v>59</v>
      </c>
      <c r="D39" s="77" t="s">
        <v>139</v>
      </c>
      <c r="E39" s="78" t="s">
        <v>1</v>
      </c>
      <c r="F39" s="78" t="s">
        <v>53</v>
      </c>
      <c r="G39" s="79" t="s">
        <v>54</v>
      </c>
    </row>
    <row r="40" spans="1:8" ht="42.75">
      <c r="A40" s="93" t="s">
        <v>34</v>
      </c>
      <c r="B40" s="94">
        <v>46102</v>
      </c>
      <c r="C40" s="77" t="s">
        <v>213</v>
      </c>
      <c r="D40" s="77" t="s">
        <v>140</v>
      </c>
      <c r="E40" s="78" t="s">
        <v>60</v>
      </c>
      <c r="F40" s="78" t="s">
        <v>53</v>
      </c>
      <c r="G40" s="79" t="s">
        <v>54</v>
      </c>
      <c r="H40" s="54"/>
    </row>
    <row r="41" spans="1:8" ht="46.15" customHeight="1">
      <c r="A41" s="93" t="s">
        <v>34</v>
      </c>
      <c r="B41" s="101">
        <v>45935</v>
      </c>
      <c r="C41" s="77" t="s">
        <v>61</v>
      </c>
      <c r="D41" s="77" t="s">
        <v>214</v>
      </c>
      <c r="E41" s="78" t="s">
        <v>34</v>
      </c>
      <c r="F41" s="78" t="s">
        <v>53</v>
      </c>
      <c r="G41" s="79" t="s">
        <v>54</v>
      </c>
    </row>
    <row r="42" spans="1:8" ht="18" customHeight="1">
      <c r="A42" s="100">
        <v>45947</v>
      </c>
      <c r="B42" s="94">
        <v>45971</v>
      </c>
      <c r="C42" s="77" t="s">
        <v>62</v>
      </c>
      <c r="D42" s="77" t="s">
        <v>141</v>
      </c>
      <c r="E42" s="78" t="s">
        <v>1</v>
      </c>
      <c r="F42" s="78" t="s">
        <v>53</v>
      </c>
      <c r="G42" s="79" t="s">
        <v>54</v>
      </c>
    </row>
    <row r="43" spans="1:8" ht="28.5">
      <c r="A43" s="93" t="s">
        <v>34</v>
      </c>
      <c r="B43" s="101">
        <v>45973</v>
      </c>
      <c r="C43" s="77" t="s">
        <v>204</v>
      </c>
      <c r="D43" s="77" t="s">
        <v>142</v>
      </c>
      <c r="E43" s="78" t="s">
        <v>34</v>
      </c>
      <c r="F43" s="78" t="s">
        <v>53</v>
      </c>
      <c r="G43" s="79" t="s">
        <v>54</v>
      </c>
    </row>
    <row r="44" spans="1:8">
      <c r="A44" s="100">
        <v>45987</v>
      </c>
      <c r="B44" s="101">
        <v>46006</v>
      </c>
      <c r="C44" s="78" t="s">
        <v>63</v>
      </c>
      <c r="D44" s="77" t="s">
        <v>143</v>
      </c>
      <c r="E44" s="78" t="s">
        <v>1</v>
      </c>
      <c r="F44" s="78" t="s">
        <v>53</v>
      </c>
      <c r="G44" s="79" t="s">
        <v>54</v>
      </c>
    </row>
    <row r="45" spans="1:8">
      <c r="A45" s="100">
        <v>46011</v>
      </c>
      <c r="B45" s="101">
        <v>46043</v>
      </c>
      <c r="C45" s="78" t="s">
        <v>65</v>
      </c>
      <c r="D45" s="77" t="s">
        <v>144</v>
      </c>
      <c r="E45" s="78" t="s">
        <v>1</v>
      </c>
      <c r="F45" s="78" t="s">
        <v>53</v>
      </c>
      <c r="G45" s="79" t="s">
        <v>54</v>
      </c>
    </row>
    <row r="46" spans="1:8">
      <c r="A46" s="100">
        <v>46048</v>
      </c>
      <c r="B46" s="101">
        <v>46066</v>
      </c>
      <c r="C46" s="78" t="s">
        <v>64</v>
      </c>
      <c r="D46" s="77" t="s">
        <v>145</v>
      </c>
      <c r="E46" s="78" t="s">
        <v>1</v>
      </c>
      <c r="F46" s="78" t="s">
        <v>53</v>
      </c>
      <c r="G46" s="79" t="s">
        <v>54</v>
      </c>
    </row>
    <row r="47" spans="1:8">
      <c r="A47" s="93" t="s">
        <v>34</v>
      </c>
      <c r="B47" s="94">
        <v>46088</v>
      </c>
      <c r="C47" s="78" t="s">
        <v>67</v>
      </c>
      <c r="D47" s="77" t="s">
        <v>146</v>
      </c>
      <c r="E47" s="78" t="s">
        <v>66</v>
      </c>
      <c r="F47" s="78" t="s">
        <v>53</v>
      </c>
      <c r="G47" s="79" t="s">
        <v>54</v>
      </c>
    </row>
    <row r="48" spans="1:8" ht="42.75">
      <c r="A48" s="93" t="s">
        <v>34</v>
      </c>
      <c r="B48" s="94">
        <v>46098</v>
      </c>
      <c r="C48" s="77" t="s">
        <v>68</v>
      </c>
      <c r="D48" s="77" t="s">
        <v>147</v>
      </c>
      <c r="E48" s="78" t="s">
        <v>34</v>
      </c>
      <c r="F48" s="78" t="s">
        <v>53</v>
      </c>
      <c r="G48" s="79" t="s">
        <v>75</v>
      </c>
      <c r="H48" s="54"/>
    </row>
    <row r="49" spans="1:11">
      <c r="A49" s="93">
        <v>46101</v>
      </c>
      <c r="B49" s="94">
        <v>46139</v>
      </c>
      <c r="C49" s="77" t="s">
        <v>70</v>
      </c>
      <c r="D49" s="77" t="s">
        <v>148</v>
      </c>
      <c r="E49" s="78" t="s">
        <v>1</v>
      </c>
      <c r="F49" s="78" t="s">
        <v>53</v>
      </c>
      <c r="G49" s="79" t="s">
        <v>75</v>
      </c>
      <c r="H49" s="54"/>
    </row>
    <row r="50" spans="1:11" ht="28.5">
      <c r="A50" s="93" t="s">
        <v>34</v>
      </c>
      <c r="B50" s="94">
        <v>46140</v>
      </c>
      <c r="C50" s="77" t="s">
        <v>179</v>
      </c>
      <c r="D50" s="77" t="s">
        <v>149</v>
      </c>
      <c r="E50" s="78" t="s">
        <v>34</v>
      </c>
      <c r="F50" s="78" t="s">
        <v>53</v>
      </c>
      <c r="G50" s="79" t="s">
        <v>75</v>
      </c>
      <c r="H50" s="54"/>
    </row>
    <row r="51" spans="1:11">
      <c r="A51" s="93">
        <v>46150</v>
      </c>
      <c r="B51" s="94">
        <v>46174</v>
      </c>
      <c r="C51" s="78" t="s">
        <v>71</v>
      </c>
      <c r="D51" s="77" t="s">
        <v>150</v>
      </c>
      <c r="E51" s="78" t="s">
        <v>1</v>
      </c>
      <c r="F51" s="78" t="s">
        <v>53</v>
      </c>
      <c r="G51" s="79" t="s">
        <v>75</v>
      </c>
      <c r="H51" s="54"/>
    </row>
    <row r="52" spans="1:11">
      <c r="A52" s="93">
        <v>46178</v>
      </c>
      <c r="B52" s="94">
        <v>46202</v>
      </c>
      <c r="C52" s="77" t="s">
        <v>72</v>
      </c>
      <c r="D52" s="77" t="s">
        <v>151</v>
      </c>
      <c r="E52" s="78" t="s">
        <v>1</v>
      </c>
      <c r="F52" s="78" t="s">
        <v>53</v>
      </c>
      <c r="G52" s="79" t="s">
        <v>75</v>
      </c>
      <c r="H52" s="54"/>
    </row>
    <row r="53" spans="1:11">
      <c r="A53" s="93">
        <v>46213</v>
      </c>
      <c r="B53" s="94">
        <v>46244</v>
      </c>
      <c r="C53" s="77" t="s">
        <v>73</v>
      </c>
      <c r="D53" s="77" t="s">
        <v>152</v>
      </c>
      <c r="E53" s="78" t="s">
        <v>1</v>
      </c>
      <c r="F53" s="78" t="s">
        <v>53</v>
      </c>
      <c r="G53" s="79" t="s">
        <v>75</v>
      </c>
      <c r="H53" s="59"/>
      <c r="I53" s="60"/>
    </row>
    <row r="54" spans="1:11">
      <c r="A54" s="93" t="s">
        <v>34</v>
      </c>
      <c r="B54" s="94">
        <v>46263</v>
      </c>
      <c r="C54" s="77" t="s">
        <v>76</v>
      </c>
      <c r="D54" s="77" t="s">
        <v>153</v>
      </c>
      <c r="E54" s="78" t="s">
        <v>102</v>
      </c>
      <c r="F54" s="78" t="s">
        <v>53</v>
      </c>
      <c r="G54" s="79" t="s">
        <v>69</v>
      </c>
      <c r="H54" s="57" t="s">
        <v>277</v>
      </c>
      <c r="I54" s="60"/>
    </row>
    <row r="55" spans="1:11">
      <c r="A55" s="93" t="s">
        <v>34</v>
      </c>
      <c r="B55" s="94">
        <v>46298</v>
      </c>
      <c r="C55" s="78" t="s">
        <v>77</v>
      </c>
      <c r="D55" s="77" t="s">
        <v>154</v>
      </c>
      <c r="E55" s="78" t="s">
        <v>78</v>
      </c>
      <c r="F55" s="78" t="s">
        <v>53</v>
      </c>
      <c r="G55" s="79" t="s">
        <v>74</v>
      </c>
      <c r="H55" s="59"/>
      <c r="I55" s="60"/>
    </row>
    <row r="56" spans="1:11" ht="42.75">
      <c r="A56" s="93">
        <v>46096</v>
      </c>
      <c r="B56" s="94">
        <v>46234</v>
      </c>
      <c r="C56" s="77" t="s">
        <v>156</v>
      </c>
      <c r="D56" s="77" t="s">
        <v>155</v>
      </c>
      <c r="E56" s="78" t="s">
        <v>1</v>
      </c>
      <c r="F56" s="78" t="s">
        <v>53</v>
      </c>
      <c r="G56" s="79" t="s">
        <v>74</v>
      </c>
      <c r="H56" s="60"/>
      <c r="I56" s="60"/>
    </row>
    <row r="57" spans="1:11" ht="17.45" customHeight="1">
      <c r="A57" s="93" t="s">
        <v>34</v>
      </c>
      <c r="B57" s="94">
        <v>46270</v>
      </c>
      <c r="C57" s="77" t="s">
        <v>158</v>
      </c>
      <c r="D57" s="77" t="s">
        <v>157</v>
      </c>
      <c r="E57" s="78" t="s">
        <v>79</v>
      </c>
      <c r="F57" s="78" t="s">
        <v>53</v>
      </c>
      <c r="G57" s="79" t="s">
        <v>74</v>
      </c>
      <c r="H57" s="59"/>
      <c r="I57" s="60"/>
    </row>
    <row r="58" spans="1:11" ht="42.75">
      <c r="A58" s="93">
        <v>46096</v>
      </c>
      <c r="B58" s="94">
        <v>46295</v>
      </c>
      <c r="C58" s="82" t="s">
        <v>159</v>
      </c>
      <c r="D58" s="77" t="s">
        <v>160</v>
      </c>
      <c r="E58" s="78" t="s">
        <v>1</v>
      </c>
      <c r="F58" s="78" t="s">
        <v>53</v>
      </c>
      <c r="G58" s="79" t="s">
        <v>75</v>
      </c>
      <c r="H58" s="60"/>
      <c r="I58" s="60"/>
    </row>
    <row r="59" spans="1:11" ht="42.75">
      <c r="A59" s="93">
        <v>46171</v>
      </c>
      <c r="B59" s="94">
        <v>46173</v>
      </c>
      <c r="C59" s="77" t="s">
        <v>250</v>
      </c>
      <c r="D59" s="77" t="s">
        <v>251</v>
      </c>
      <c r="E59" s="78" t="s">
        <v>1</v>
      </c>
      <c r="F59" s="77" t="s">
        <v>26</v>
      </c>
      <c r="G59" s="79" t="s">
        <v>24</v>
      </c>
      <c r="H59" s="60"/>
      <c r="I59" s="60"/>
    </row>
    <row r="60" spans="1:11" ht="42.75">
      <c r="A60" s="93">
        <v>46542</v>
      </c>
      <c r="B60" s="94">
        <v>46544</v>
      </c>
      <c r="C60" s="77" t="s">
        <v>255</v>
      </c>
      <c r="D60" s="77" t="s">
        <v>256</v>
      </c>
      <c r="E60" s="78" t="s">
        <v>1</v>
      </c>
      <c r="F60" s="77" t="s">
        <v>26</v>
      </c>
      <c r="G60" s="79" t="s">
        <v>24</v>
      </c>
      <c r="H60" s="60"/>
      <c r="I60" s="60"/>
    </row>
    <row r="61" spans="1:11" ht="42.75">
      <c r="A61" s="100">
        <v>46892</v>
      </c>
      <c r="B61" s="101">
        <v>46894</v>
      </c>
      <c r="C61" s="77" t="s">
        <v>270</v>
      </c>
      <c r="D61" s="77" t="s">
        <v>271</v>
      </c>
      <c r="E61" s="78" t="s">
        <v>1</v>
      </c>
      <c r="F61" s="77" t="s">
        <v>26</v>
      </c>
      <c r="G61" s="79" t="s">
        <v>24</v>
      </c>
      <c r="H61" s="61"/>
      <c r="I61" s="62"/>
      <c r="J61" s="53"/>
      <c r="K61" s="53"/>
    </row>
    <row r="62" spans="1:11" ht="16.149999999999999" customHeight="1">
      <c r="A62" s="93">
        <v>45931</v>
      </c>
      <c r="B62" s="94">
        <v>46142</v>
      </c>
      <c r="C62" s="77" t="s">
        <v>199</v>
      </c>
      <c r="D62" s="77" t="s">
        <v>200</v>
      </c>
      <c r="E62" s="78" t="s">
        <v>1</v>
      </c>
      <c r="F62" s="78" t="s">
        <v>80</v>
      </c>
      <c r="G62" s="79" t="s">
        <v>54</v>
      </c>
      <c r="H62" s="43"/>
      <c r="I62" s="43"/>
      <c r="J62" s="43"/>
    </row>
    <row r="63" spans="1:11" ht="42.75">
      <c r="A63" s="93" t="s">
        <v>34</v>
      </c>
      <c r="B63" s="94">
        <v>45926</v>
      </c>
      <c r="C63" s="77" t="s">
        <v>180</v>
      </c>
      <c r="D63" s="77" t="s">
        <v>161</v>
      </c>
      <c r="E63" s="78" t="s">
        <v>34</v>
      </c>
      <c r="F63" s="78" t="s">
        <v>80</v>
      </c>
      <c r="G63" s="79" t="s">
        <v>54</v>
      </c>
    </row>
    <row r="64" spans="1:11" ht="28.5">
      <c r="A64" s="93">
        <v>45954</v>
      </c>
      <c r="B64" s="94">
        <v>45963</v>
      </c>
      <c r="C64" s="77" t="s">
        <v>81</v>
      </c>
      <c r="D64" s="77" t="s">
        <v>162</v>
      </c>
      <c r="E64" s="78" t="s">
        <v>1</v>
      </c>
      <c r="F64" s="78" t="s">
        <v>80</v>
      </c>
      <c r="G64" s="79" t="s">
        <v>54</v>
      </c>
    </row>
    <row r="65" spans="1:10" ht="28.5">
      <c r="A65" s="93">
        <v>45968</v>
      </c>
      <c r="B65" s="94">
        <v>45977</v>
      </c>
      <c r="C65" s="77" t="s">
        <v>82</v>
      </c>
      <c r="D65" s="77" t="s">
        <v>163</v>
      </c>
      <c r="E65" s="78" t="s">
        <v>1</v>
      </c>
      <c r="F65" s="78" t="s">
        <v>80</v>
      </c>
      <c r="G65" s="79" t="s">
        <v>54</v>
      </c>
    </row>
    <row r="66" spans="1:10" ht="28.5">
      <c r="A66" s="93">
        <v>45982</v>
      </c>
      <c r="B66" s="94">
        <v>45991</v>
      </c>
      <c r="C66" s="77" t="s">
        <v>83</v>
      </c>
      <c r="D66" s="77" t="s">
        <v>164</v>
      </c>
      <c r="E66" s="78" t="s">
        <v>1</v>
      </c>
      <c r="F66" s="78" t="s">
        <v>80</v>
      </c>
      <c r="G66" s="79" t="s">
        <v>54</v>
      </c>
    </row>
    <row r="67" spans="1:10" ht="28.5">
      <c r="A67" s="93">
        <v>45996</v>
      </c>
      <c r="B67" s="94">
        <v>46005</v>
      </c>
      <c r="C67" s="77" t="s">
        <v>84</v>
      </c>
      <c r="D67" s="77" t="s">
        <v>165</v>
      </c>
      <c r="E67" s="78" t="s">
        <v>1</v>
      </c>
      <c r="F67" s="78" t="s">
        <v>80</v>
      </c>
      <c r="G67" s="79" t="s">
        <v>54</v>
      </c>
    </row>
    <row r="68" spans="1:10" ht="28.5">
      <c r="A68" s="93">
        <v>46003</v>
      </c>
      <c r="B68" s="94">
        <v>46012</v>
      </c>
      <c r="C68" s="77" t="s">
        <v>85</v>
      </c>
      <c r="D68" s="77" t="s">
        <v>166</v>
      </c>
      <c r="E68" s="78" t="s">
        <v>1</v>
      </c>
      <c r="F68" s="78" t="s">
        <v>80</v>
      </c>
      <c r="G68" s="79" t="s">
        <v>54</v>
      </c>
    </row>
    <row r="69" spans="1:10" ht="28.5">
      <c r="A69" s="93">
        <v>46031</v>
      </c>
      <c r="B69" s="94">
        <v>46040</v>
      </c>
      <c r="C69" s="77" t="s">
        <v>86</v>
      </c>
      <c r="D69" s="77" t="s">
        <v>167</v>
      </c>
      <c r="E69" s="78" t="s">
        <v>1</v>
      </c>
      <c r="F69" s="78" t="s">
        <v>80</v>
      </c>
      <c r="G69" s="79" t="s">
        <v>54</v>
      </c>
    </row>
    <row r="70" spans="1:10" ht="28.5">
      <c r="A70" s="93">
        <v>46038</v>
      </c>
      <c r="B70" s="94">
        <v>46047</v>
      </c>
      <c r="C70" s="77" t="s">
        <v>87</v>
      </c>
      <c r="D70" s="77" t="s">
        <v>168</v>
      </c>
      <c r="E70" s="78" t="s">
        <v>1</v>
      </c>
      <c r="F70" s="78" t="s">
        <v>80</v>
      </c>
      <c r="G70" s="79" t="s">
        <v>54</v>
      </c>
    </row>
    <row r="71" spans="1:10" ht="51">
      <c r="A71" s="93" t="s">
        <v>34</v>
      </c>
      <c r="B71" s="94">
        <v>46060</v>
      </c>
      <c r="C71" s="77" t="s">
        <v>88</v>
      </c>
      <c r="D71" s="83" t="s">
        <v>183</v>
      </c>
      <c r="E71" s="78" t="s">
        <v>302</v>
      </c>
      <c r="F71" s="78" t="s">
        <v>80</v>
      </c>
      <c r="G71" s="79" t="s">
        <v>54</v>
      </c>
      <c r="H71" s="57" t="s">
        <v>272</v>
      </c>
    </row>
    <row r="72" spans="1:10" ht="28.5">
      <c r="A72" s="93" t="s">
        <v>34</v>
      </c>
      <c r="B72" s="94">
        <v>46060</v>
      </c>
      <c r="C72" s="77" t="s">
        <v>89</v>
      </c>
      <c r="D72" s="77" t="s">
        <v>169</v>
      </c>
      <c r="E72" s="78" t="s">
        <v>302</v>
      </c>
      <c r="F72" s="78" t="s">
        <v>80</v>
      </c>
      <c r="G72" s="79" t="s">
        <v>54</v>
      </c>
      <c r="H72" s="57" t="s">
        <v>272</v>
      </c>
    </row>
    <row r="73" spans="1:10" ht="42.75">
      <c r="A73" s="93" t="s">
        <v>34</v>
      </c>
      <c r="B73" s="94">
        <v>46061</v>
      </c>
      <c r="C73" s="77" t="s">
        <v>90</v>
      </c>
      <c r="D73" s="77" t="s">
        <v>170</v>
      </c>
      <c r="E73" s="78" t="s">
        <v>302</v>
      </c>
      <c r="F73" s="78" t="s">
        <v>80</v>
      </c>
      <c r="G73" s="79" t="s">
        <v>54</v>
      </c>
      <c r="H73" s="57" t="s">
        <v>272</v>
      </c>
    </row>
    <row r="74" spans="1:10" ht="42.75">
      <c r="A74" s="93" t="s">
        <v>34</v>
      </c>
      <c r="B74" s="94">
        <v>45961</v>
      </c>
      <c r="C74" s="77" t="s">
        <v>216</v>
      </c>
      <c r="D74" s="77" t="s">
        <v>171</v>
      </c>
      <c r="E74" s="78" t="s">
        <v>1</v>
      </c>
      <c r="F74" s="78" t="s">
        <v>80</v>
      </c>
      <c r="G74" s="79" t="s">
        <v>54</v>
      </c>
      <c r="H74" s="54"/>
    </row>
    <row r="75" spans="1:10">
      <c r="A75" s="93">
        <v>45961</v>
      </c>
      <c r="B75" s="94">
        <v>45996</v>
      </c>
      <c r="C75" s="77" t="s">
        <v>91</v>
      </c>
      <c r="D75" s="78" t="s">
        <v>295</v>
      </c>
      <c r="E75" s="78" t="s">
        <v>1</v>
      </c>
      <c r="F75" s="78" t="s">
        <v>80</v>
      </c>
      <c r="G75" s="79" t="s">
        <v>54</v>
      </c>
      <c r="H75" s="48"/>
    </row>
    <row r="76" spans="1:10">
      <c r="A76" s="93">
        <v>45961</v>
      </c>
      <c r="B76" s="94">
        <v>46031</v>
      </c>
      <c r="C76" s="78" t="s">
        <v>92</v>
      </c>
      <c r="D76" s="78" t="s">
        <v>296</v>
      </c>
      <c r="E76" s="78" t="s">
        <v>1</v>
      </c>
      <c r="F76" s="78" t="s">
        <v>80</v>
      </c>
      <c r="G76" s="79" t="s">
        <v>54</v>
      </c>
      <c r="H76" s="48"/>
    </row>
    <row r="77" spans="1:10">
      <c r="A77" s="93">
        <v>45961</v>
      </c>
      <c r="B77" s="94">
        <v>46052</v>
      </c>
      <c r="C77" s="78" t="s">
        <v>93</v>
      </c>
      <c r="D77" s="78" t="s">
        <v>297</v>
      </c>
      <c r="E77" s="78" t="s">
        <v>1</v>
      </c>
      <c r="F77" s="78" t="s">
        <v>80</v>
      </c>
      <c r="G77" s="79" t="s">
        <v>54</v>
      </c>
      <c r="H77" s="48"/>
    </row>
    <row r="78" spans="1:10" ht="28.5">
      <c r="A78" s="93" t="s">
        <v>34</v>
      </c>
      <c r="B78" s="94">
        <v>46074</v>
      </c>
      <c r="C78" s="77" t="s">
        <v>94</v>
      </c>
      <c r="D78" s="77" t="s">
        <v>172</v>
      </c>
      <c r="E78" s="78" t="s">
        <v>95</v>
      </c>
      <c r="F78" s="78" t="s">
        <v>80</v>
      </c>
      <c r="G78" s="79" t="s">
        <v>54</v>
      </c>
      <c r="H78" s="57" t="s">
        <v>273</v>
      </c>
      <c r="J78" s="53"/>
    </row>
    <row r="79" spans="1:10" ht="28.5">
      <c r="A79" s="93" t="s">
        <v>34</v>
      </c>
      <c r="B79" s="94">
        <v>46075</v>
      </c>
      <c r="C79" s="77" t="s">
        <v>96</v>
      </c>
      <c r="D79" s="77" t="s">
        <v>173</v>
      </c>
      <c r="E79" s="78" t="s">
        <v>95</v>
      </c>
      <c r="F79" s="78" t="s">
        <v>80</v>
      </c>
      <c r="G79" s="79" t="s">
        <v>54</v>
      </c>
      <c r="H79" s="57" t="s">
        <v>273</v>
      </c>
    </row>
    <row r="80" spans="1:10" ht="18" customHeight="1">
      <c r="A80" s="93">
        <v>46113</v>
      </c>
      <c r="B80" s="94">
        <v>46310</v>
      </c>
      <c r="C80" s="77" t="s">
        <v>201</v>
      </c>
      <c r="D80" s="77" t="s">
        <v>202</v>
      </c>
      <c r="E80" s="78" t="s">
        <v>1</v>
      </c>
      <c r="F80" s="78" t="s">
        <v>80</v>
      </c>
      <c r="G80" s="79" t="s">
        <v>74</v>
      </c>
      <c r="H80" s="48"/>
    </row>
    <row r="81" spans="1:10" ht="42.75">
      <c r="A81" s="93" t="s">
        <v>34</v>
      </c>
      <c r="B81" s="94">
        <v>46136</v>
      </c>
      <c r="C81" s="77" t="s">
        <v>212</v>
      </c>
      <c r="D81" s="77" t="s">
        <v>174</v>
      </c>
      <c r="E81" s="78" t="s">
        <v>1</v>
      </c>
      <c r="F81" s="78" t="s">
        <v>80</v>
      </c>
      <c r="G81" s="79" t="s">
        <v>74</v>
      </c>
      <c r="H81" s="48"/>
    </row>
    <row r="82" spans="1:10" ht="18" customHeight="1">
      <c r="A82" s="93" t="s">
        <v>34</v>
      </c>
      <c r="B82" s="94">
        <v>46150</v>
      </c>
      <c r="C82" s="78" t="s">
        <v>97</v>
      </c>
      <c r="D82" s="77" t="s">
        <v>175</v>
      </c>
      <c r="E82" s="78" t="s">
        <v>1</v>
      </c>
      <c r="F82" s="78" t="s">
        <v>80</v>
      </c>
      <c r="G82" s="79" t="s">
        <v>74</v>
      </c>
      <c r="H82" s="54"/>
    </row>
    <row r="83" spans="1:10" ht="18" customHeight="1">
      <c r="A83" s="93" t="s">
        <v>34</v>
      </c>
      <c r="B83" s="94">
        <v>46164</v>
      </c>
      <c r="C83" s="78" t="s">
        <v>98</v>
      </c>
      <c r="D83" s="77" t="s">
        <v>298</v>
      </c>
      <c r="E83" s="78" t="s">
        <v>1</v>
      </c>
      <c r="F83" s="78" t="s">
        <v>80</v>
      </c>
      <c r="G83" s="79" t="s">
        <v>74</v>
      </c>
      <c r="H83" s="54"/>
    </row>
    <row r="84" spans="1:10" ht="18" customHeight="1">
      <c r="A84" s="93" t="s">
        <v>34</v>
      </c>
      <c r="B84" s="94">
        <v>46178</v>
      </c>
      <c r="C84" s="78" t="s">
        <v>99</v>
      </c>
      <c r="D84" s="77" t="s">
        <v>299</v>
      </c>
      <c r="E84" s="78" t="s">
        <v>1</v>
      </c>
      <c r="F84" s="78" t="s">
        <v>80</v>
      </c>
      <c r="G84" s="79" t="s">
        <v>74</v>
      </c>
      <c r="H84" s="54"/>
    </row>
    <row r="85" spans="1:10" ht="18" customHeight="1">
      <c r="A85" s="95" t="s">
        <v>34</v>
      </c>
      <c r="B85" s="101">
        <v>46200</v>
      </c>
      <c r="C85" s="78" t="s">
        <v>100</v>
      </c>
      <c r="D85" s="77" t="s">
        <v>176</v>
      </c>
      <c r="E85" s="78" t="s">
        <v>102</v>
      </c>
      <c r="F85" s="78" t="s">
        <v>80</v>
      </c>
      <c r="G85" s="79" t="s">
        <v>74</v>
      </c>
      <c r="H85" s="54"/>
    </row>
    <row r="86" spans="1:10" ht="18" customHeight="1">
      <c r="A86" s="93" t="s">
        <v>34</v>
      </c>
      <c r="B86" s="101">
        <v>46201</v>
      </c>
      <c r="C86" s="78" t="s">
        <v>101</v>
      </c>
      <c r="D86" s="77" t="s">
        <v>177</v>
      </c>
      <c r="E86" s="78" t="s">
        <v>102</v>
      </c>
      <c r="F86" s="78" t="s">
        <v>80</v>
      </c>
      <c r="G86" s="79" t="s">
        <v>74</v>
      </c>
      <c r="H86" s="54"/>
    </row>
    <row r="87" spans="1:10" ht="42.75">
      <c r="A87" s="93" t="s">
        <v>34</v>
      </c>
      <c r="B87" s="94">
        <v>46089</v>
      </c>
      <c r="C87" s="77" t="s">
        <v>181</v>
      </c>
      <c r="D87" s="77" t="s">
        <v>178</v>
      </c>
      <c r="E87" s="78" t="s">
        <v>34</v>
      </c>
      <c r="F87" s="78" t="s">
        <v>80</v>
      </c>
      <c r="G87" s="79" t="s">
        <v>74</v>
      </c>
      <c r="H87" s="55"/>
    </row>
    <row r="88" spans="1:10" ht="28.5">
      <c r="A88" s="93">
        <v>46136</v>
      </c>
      <c r="B88" s="94">
        <v>46271</v>
      </c>
      <c r="C88" s="77" t="s">
        <v>280</v>
      </c>
      <c r="D88" s="77" t="s">
        <v>281</v>
      </c>
      <c r="E88" s="78" t="s">
        <v>1</v>
      </c>
      <c r="F88" s="78" t="s">
        <v>80</v>
      </c>
      <c r="G88" s="79" t="s">
        <v>74</v>
      </c>
      <c r="H88" s="55"/>
    </row>
    <row r="89" spans="1:10">
      <c r="A89" s="93">
        <v>46136</v>
      </c>
      <c r="B89" s="94">
        <v>46145</v>
      </c>
      <c r="C89" s="78" t="s">
        <v>300</v>
      </c>
      <c r="D89" s="82" t="s">
        <v>301</v>
      </c>
      <c r="E89" s="78" t="s">
        <v>1</v>
      </c>
      <c r="F89" s="78" t="s">
        <v>80</v>
      </c>
      <c r="G89" s="79" t="s">
        <v>74</v>
      </c>
      <c r="H89" s="55"/>
    </row>
    <row r="90" spans="1:10">
      <c r="A90" s="93">
        <v>46150</v>
      </c>
      <c r="B90" s="94">
        <v>46159</v>
      </c>
      <c r="C90" s="78" t="s">
        <v>282</v>
      </c>
      <c r="D90" s="82" t="s">
        <v>288</v>
      </c>
      <c r="E90" s="78" t="s">
        <v>1</v>
      </c>
      <c r="F90" s="78" t="s">
        <v>80</v>
      </c>
      <c r="G90" s="79" t="s">
        <v>74</v>
      </c>
      <c r="H90" s="55"/>
    </row>
    <row r="91" spans="1:10">
      <c r="A91" s="93">
        <v>46171</v>
      </c>
      <c r="B91" s="94">
        <v>45815</v>
      </c>
      <c r="C91" s="78" t="s">
        <v>283</v>
      </c>
      <c r="D91" s="82" t="s">
        <v>289</v>
      </c>
      <c r="E91" s="78" t="s">
        <v>1</v>
      </c>
      <c r="F91" s="78" t="s">
        <v>80</v>
      </c>
      <c r="G91" s="79" t="s">
        <v>74</v>
      </c>
      <c r="H91" s="55"/>
    </row>
    <row r="92" spans="1:10">
      <c r="A92" s="93">
        <v>46185</v>
      </c>
      <c r="B92" s="94">
        <v>46194</v>
      </c>
      <c r="C92" s="78" t="s">
        <v>284</v>
      </c>
      <c r="D92" s="82" t="s">
        <v>290</v>
      </c>
      <c r="E92" s="78" t="s">
        <v>1</v>
      </c>
      <c r="F92" s="78" t="s">
        <v>80</v>
      </c>
      <c r="G92" s="79" t="s">
        <v>74</v>
      </c>
      <c r="H92" s="55"/>
    </row>
    <row r="93" spans="1:10">
      <c r="A93" s="93">
        <v>46199</v>
      </c>
      <c r="B93" s="94">
        <v>46208</v>
      </c>
      <c r="C93" s="78" t="s">
        <v>285</v>
      </c>
      <c r="D93" s="82" t="s">
        <v>291</v>
      </c>
      <c r="E93" s="78" t="s">
        <v>1</v>
      </c>
      <c r="F93" s="78" t="s">
        <v>80</v>
      </c>
      <c r="G93" s="79" t="s">
        <v>74</v>
      </c>
      <c r="H93" s="55"/>
    </row>
    <row r="94" spans="1:10">
      <c r="A94" s="93">
        <v>46248</v>
      </c>
      <c r="B94" s="94">
        <v>46257</v>
      </c>
      <c r="C94" s="78" t="s">
        <v>286</v>
      </c>
      <c r="D94" s="82" t="s">
        <v>292</v>
      </c>
      <c r="E94" s="78" t="s">
        <v>1</v>
      </c>
      <c r="F94" s="78" t="s">
        <v>80</v>
      </c>
      <c r="G94" s="79" t="s">
        <v>74</v>
      </c>
      <c r="H94" s="55"/>
    </row>
    <row r="95" spans="1:10">
      <c r="A95" s="93">
        <v>46262</v>
      </c>
      <c r="B95" s="94">
        <v>46271</v>
      </c>
      <c r="C95" s="78" t="s">
        <v>287</v>
      </c>
      <c r="D95" s="82" t="s">
        <v>293</v>
      </c>
      <c r="E95" s="78" t="s">
        <v>1</v>
      </c>
      <c r="F95" s="78" t="s">
        <v>80</v>
      </c>
      <c r="G95" s="79" t="s">
        <v>74</v>
      </c>
      <c r="H95" s="55"/>
    </row>
    <row r="96" spans="1:10" ht="42.75">
      <c r="A96" s="93" t="s">
        <v>34</v>
      </c>
      <c r="B96" s="94">
        <v>46292</v>
      </c>
      <c r="C96" s="77" t="s">
        <v>245</v>
      </c>
      <c r="D96" s="77" t="s">
        <v>182</v>
      </c>
      <c r="E96" s="78" t="s">
        <v>52</v>
      </c>
      <c r="F96" s="78" t="s">
        <v>80</v>
      </c>
      <c r="G96" s="79" t="s">
        <v>74</v>
      </c>
      <c r="H96" s="54"/>
      <c r="J96" s="53"/>
    </row>
    <row r="97" spans="1:9">
      <c r="A97" s="93" t="s">
        <v>34</v>
      </c>
      <c r="B97" s="94">
        <v>46187</v>
      </c>
      <c r="C97" s="78" t="s">
        <v>103</v>
      </c>
      <c r="D97" s="77" t="s">
        <v>184</v>
      </c>
      <c r="E97" s="78" t="s">
        <v>52</v>
      </c>
      <c r="F97" s="78" t="s">
        <v>80</v>
      </c>
      <c r="G97" s="79" t="s">
        <v>74</v>
      </c>
      <c r="H97" s="59"/>
      <c r="I97" s="60"/>
    </row>
    <row r="98" spans="1:9" ht="28.5">
      <c r="A98" s="93" t="s">
        <v>34</v>
      </c>
      <c r="B98" s="94">
        <v>46298</v>
      </c>
      <c r="C98" s="78" t="s">
        <v>104</v>
      </c>
      <c r="D98" s="77" t="s">
        <v>185</v>
      </c>
      <c r="E98" s="78" t="s">
        <v>52</v>
      </c>
      <c r="F98" s="78" t="s">
        <v>80</v>
      </c>
      <c r="G98" s="79" t="s">
        <v>74</v>
      </c>
      <c r="H98" s="58" t="s">
        <v>274</v>
      </c>
      <c r="I98" s="60"/>
    </row>
    <row r="99" spans="1:9" ht="28.5">
      <c r="A99" s="93" t="s">
        <v>34</v>
      </c>
      <c r="B99" s="94">
        <v>46299</v>
      </c>
      <c r="C99" s="78" t="s">
        <v>105</v>
      </c>
      <c r="D99" s="77" t="s">
        <v>186</v>
      </c>
      <c r="E99" s="78" t="s">
        <v>52</v>
      </c>
      <c r="F99" s="78" t="s">
        <v>80</v>
      </c>
      <c r="G99" s="79" t="s">
        <v>74</v>
      </c>
      <c r="H99" s="56" t="s">
        <v>274</v>
      </c>
      <c r="I99" s="60"/>
    </row>
    <row r="100" spans="1:9" ht="42.75">
      <c r="A100" s="93">
        <v>46080</v>
      </c>
      <c r="B100" s="94">
        <v>46082</v>
      </c>
      <c r="C100" s="77" t="s">
        <v>106</v>
      </c>
      <c r="D100" s="77" t="s">
        <v>187</v>
      </c>
      <c r="E100" s="78" t="s">
        <v>95</v>
      </c>
      <c r="F100" s="77" t="s">
        <v>107</v>
      </c>
      <c r="G100" s="79" t="s">
        <v>54</v>
      </c>
      <c r="H100" s="57" t="s">
        <v>275</v>
      </c>
      <c r="I100" s="60"/>
    </row>
    <row r="101" spans="1:9" ht="28.5">
      <c r="A101" s="93">
        <v>46264</v>
      </c>
      <c r="B101" s="94">
        <v>46271</v>
      </c>
      <c r="C101" s="77" t="s">
        <v>108</v>
      </c>
      <c r="D101" s="77" t="s">
        <v>188</v>
      </c>
      <c r="E101" s="78" t="s">
        <v>102</v>
      </c>
      <c r="F101" s="82" t="s">
        <v>120</v>
      </c>
      <c r="G101" s="79" t="s">
        <v>109</v>
      </c>
      <c r="H101" s="58" t="s">
        <v>276</v>
      </c>
      <c r="I101" s="60"/>
    </row>
    <row r="102" spans="1:9" ht="57">
      <c r="A102" s="93" t="s">
        <v>34</v>
      </c>
      <c r="B102" s="94">
        <v>45976</v>
      </c>
      <c r="C102" s="77" t="s">
        <v>234</v>
      </c>
      <c r="D102" s="77" t="s">
        <v>235</v>
      </c>
      <c r="E102" s="78" t="s">
        <v>1</v>
      </c>
      <c r="F102" s="77" t="s">
        <v>107</v>
      </c>
      <c r="G102" s="79" t="s">
        <v>54</v>
      </c>
      <c r="H102" s="59"/>
      <c r="I102" s="60"/>
    </row>
    <row r="103" spans="1:9" ht="33.75" customHeight="1">
      <c r="A103" s="93"/>
      <c r="B103" s="94">
        <v>45996</v>
      </c>
      <c r="C103" s="77" t="s">
        <v>226</v>
      </c>
      <c r="D103" s="77" t="s">
        <v>230</v>
      </c>
      <c r="E103" s="78" t="s">
        <v>1</v>
      </c>
      <c r="F103" s="77" t="s">
        <v>107</v>
      </c>
      <c r="G103" s="79" t="s">
        <v>54</v>
      </c>
      <c r="H103" s="54"/>
    </row>
    <row r="104" spans="1:9" ht="33.75" customHeight="1">
      <c r="A104" s="93"/>
      <c r="B104" s="94">
        <v>46031</v>
      </c>
      <c r="C104" s="77" t="s">
        <v>227</v>
      </c>
      <c r="D104" s="77" t="s">
        <v>232</v>
      </c>
      <c r="E104" s="78" t="s">
        <v>1</v>
      </c>
      <c r="F104" s="77" t="s">
        <v>107</v>
      </c>
      <c r="G104" s="79" t="s">
        <v>54</v>
      </c>
      <c r="H104" s="59"/>
    </row>
    <row r="105" spans="1:9" ht="33.75" customHeight="1">
      <c r="A105" s="93"/>
      <c r="B105" s="94">
        <v>46052</v>
      </c>
      <c r="C105" s="77" t="s">
        <v>228</v>
      </c>
      <c r="D105" s="77" t="s">
        <v>231</v>
      </c>
      <c r="E105" s="78" t="s">
        <v>1</v>
      </c>
      <c r="F105" s="77" t="s">
        <v>107</v>
      </c>
      <c r="G105" s="79" t="s">
        <v>54</v>
      </c>
      <c r="H105" s="59"/>
    </row>
    <row r="106" spans="1:9" ht="32.25" customHeight="1">
      <c r="A106" s="93" t="s">
        <v>34</v>
      </c>
      <c r="B106" s="94">
        <v>46073</v>
      </c>
      <c r="C106" s="77" t="s">
        <v>229</v>
      </c>
      <c r="D106" s="77" t="s">
        <v>233</v>
      </c>
      <c r="E106" s="78" t="s">
        <v>95</v>
      </c>
      <c r="F106" s="77" t="s">
        <v>107</v>
      </c>
      <c r="G106" s="79" t="s">
        <v>54</v>
      </c>
      <c r="H106" s="57" t="s">
        <v>273</v>
      </c>
    </row>
    <row r="107" spans="1:9" ht="32.25" customHeight="1">
      <c r="A107" s="96" t="s">
        <v>34</v>
      </c>
      <c r="B107" s="97">
        <v>46073</v>
      </c>
      <c r="C107" s="87" t="s">
        <v>248</v>
      </c>
      <c r="D107" s="87" t="s">
        <v>249</v>
      </c>
      <c r="E107" s="78" t="s">
        <v>95</v>
      </c>
      <c r="F107" s="77" t="s">
        <v>107</v>
      </c>
      <c r="G107" s="79" t="s">
        <v>54</v>
      </c>
      <c r="H107" s="57" t="s">
        <v>273</v>
      </c>
    </row>
    <row r="108" spans="1:9" ht="32.25" customHeight="1">
      <c r="A108" s="96">
        <v>45931</v>
      </c>
      <c r="B108" s="97">
        <v>46112</v>
      </c>
      <c r="C108" s="87" t="s">
        <v>236</v>
      </c>
      <c r="D108" s="87" t="s">
        <v>237</v>
      </c>
      <c r="E108" s="88" t="s">
        <v>1</v>
      </c>
      <c r="F108" s="78" t="s">
        <v>80</v>
      </c>
      <c r="G108" s="79" t="s">
        <v>54</v>
      </c>
      <c r="H108" s="60"/>
    </row>
    <row r="109" spans="1:9" ht="32.25" customHeight="1">
      <c r="A109" s="93">
        <v>46157</v>
      </c>
      <c r="B109" s="94">
        <v>46275</v>
      </c>
      <c r="C109" s="77" t="s">
        <v>238</v>
      </c>
      <c r="D109" s="77" t="s">
        <v>239</v>
      </c>
      <c r="E109" s="78" t="s">
        <v>1</v>
      </c>
      <c r="F109" s="78" t="s">
        <v>80</v>
      </c>
      <c r="G109" s="79" t="s">
        <v>74</v>
      </c>
      <c r="H109" s="60"/>
    </row>
    <row r="110" spans="1:9" ht="32.25" customHeight="1">
      <c r="A110" s="49">
        <v>46178</v>
      </c>
      <c r="B110" s="50">
        <v>46208</v>
      </c>
      <c r="C110" s="31" t="s">
        <v>267</v>
      </c>
      <c r="D110" s="31" t="s">
        <v>268</v>
      </c>
      <c r="E110" s="31" t="s">
        <v>269</v>
      </c>
      <c r="F110" s="32" t="s">
        <v>120</v>
      </c>
      <c r="G110" s="40" t="s">
        <v>252</v>
      </c>
    </row>
    <row r="111" spans="1:9" ht="28.5">
      <c r="A111" s="49" t="s">
        <v>34</v>
      </c>
      <c r="B111" s="50">
        <v>46067</v>
      </c>
      <c r="C111" s="31" t="s">
        <v>110</v>
      </c>
      <c r="D111" s="31" t="s">
        <v>189</v>
      </c>
      <c r="E111" s="31" t="s">
        <v>112</v>
      </c>
      <c r="F111" s="39" t="s">
        <v>80</v>
      </c>
      <c r="G111" s="40" t="s">
        <v>54</v>
      </c>
    </row>
    <row r="112" spans="1:9" ht="28.5">
      <c r="A112" s="49" t="s">
        <v>34</v>
      </c>
      <c r="B112" s="50">
        <v>46068</v>
      </c>
      <c r="C112" s="31" t="s">
        <v>111</v>
      </c>
      <c r="D112" s="31" t="s">
        <v>190</v>
      </c>
      <c r="E112" s="31" t="s">
        <v>112</v>
      </c>
      <c r="F112" s="39" t="s">
        <v>53</v>
      </c>
      <c r="G112" s="40" t="s">
        <v>54</v>
      </c>
    </row>
    <row r="113" spans="1:8" ht="28.5">
      <c r="A113" s="49" t="s">
        <v>34</v>
      </c>
      <c r="B113" s="50">
        <v>46095</v>
      </c>
      <c r="C113" s="39" t="s">
        <v>113</v>
      </c>
      <c r="D113" s="31" t="s">
        <v>191</v>
      </c>
      <c r="E113" s="39" t="s">
        <v>60</v>
      </c>
      <c r="F113" s="39" t="s">
        <v>80</v>
      </c>
      <c r="G113" s="40" t="s">
        <v>54</v>
      </c>
    </row>
    <row r="114" spans="1:8" ht="28.5">
      <c r="A114" s="49" t="s">
        <v>34</v>
      </c>
      <c r="B114" s="50">
        <v>46096</v>
      </c>
      <c r="C114" s="39" t="s">
        <v>114</v>
      </c>
      <c r="D114" s="31" t="s">
        <v>192</v>
      </c>
      <c r="E114" s="39" t="s">
        <v>60</v>
      </c>
      <c r="F114" s="39" t="s">
        <v>53</v>
      </c>
      <c r="G114" s="40" t="s">
        <v>54</v>
      </c>
    </row>
    <row r="115" spans="1:8" ht="33.75" customHeight="1">
      <c r="A115" s="49" t="s">
        <v>34</v>
      </c>
      <c r="B115" s="50">
        <v>46277</v>
      </c>
      <c r="C115" s="31" t="s">
        <v>115</v>
      </c>
      <c r="D115" s="31" t="s">
        <v>193</v>
      </c>
      <c r="E115" s="31" t="s">
        <v>215</v>
      </c>
      <c r="F115" s="39" t="s">
        <v>80</v>
      </c>
      <c r="G115" s="40" t="s">
        <v>74</v>
      </c>
    </row>
    <row r="116" spans="1:8" ht="28.5">
      <c r="A116" s="49" t="s">
        <v>34</v>
      </c>
      <c r="B116" s="50">
        <v>46305</v>
      </c>
      <c r="C116" s="39" t="s">
        <v>116</v>
      </c>
      <c r="D116" s="31" t="s">
        <v>194</v>
      </c>
      <c r="E116" s="39" t="s">
        <v>118</v>
      </c>
      <c r="F116" s="39" t="s">
        <v>80</v>
      </c>
      <c r="G116" s="40" t="s">
        <v>74</v>
      </c>
    </row>
    <row r="117" spans="1:8" ht="28.5">
      <c r="A117" s="49" t="s">
        <v>34</v>
      </c>
      <c r="B117" s="50">
        <v>46305</v>
      </c>
      <c r="C117" s="39" t="s">
        <v>117</v>
      </c>
      <c r="D117" s="31" t="s">
        <v>195</v>
      </c>
      <c r="E117" s="39" t="s">
        <v>119</v>
      </c>
      <c r="F117" s="39" t="s">
        <v>53</v>
      </c>
      <c r="G117" s="40" t="s">
        <v>69</v>
      </c>
      <c r="H117" s="60"/>
    </row>
    <row r="118" spans="1:8" ht="28.5">
      <c r="A118" s="49" t="s">
        <v>34</v>
      </c>
      <c r="B118" s="50">
        <v>46284</v>
      </c>
      <c r="C118" s="31" t="s">
        <v>278</v>
      </c>
      <c r="D118" s="31" t="s">
        <v>279</v>
      </c>
      <c r="E118" s="39" t="s">
        <v>78</v>
      </c>
      <c r="F118" s="32" t="s">
        <v>120</v>
      </c>
      <c r="G118" s="40" t="s">
        <v>121</v>
      </c>
      <c r="H118" s="56" t="s">
        <v>294</v>
      </c>
    </row>
    <row r="119" spans="1:8" ht="28.5">
      <c r="A119" s="49">
        <v>46304</v>
      </c>
      <c r="B119" s="50">
        <v>46305</v>
      </c>
      <c r="C119" s="39" t="s">
        <v>122</v>
      </c>
      <c r="D119" s="31" t="s">
        <v>196</v>
      </c>
      <c r="E119" s="39" t="s">
        <v>124</v>
      </c>
      <c r="F119" s="39" t="s">
        <v>80</v>
      </c>
      <c r="G119" s="40" t="s">
        <v>54</v>
      </c>
      <c r="H119" s="60"/>
    </row>
    <row r="120" spans="1:8" ht="33" customHeight="1" thickBot="1">
      <c r="A120" s="51" t="s">
        <v>34</v>
      </c>
      <c r="B120" s="52">
        <v>46306</v>
      </c>
      <c r="C120" s="33" t="s">
        <v>123</v>
      </c>
      <c r="D120" s="33" t="s">
        <v>197</v>
      </c>
      <c r="E120" s="41" t="s">
        <v>124</v>
      </c>
      <c r="F120" s="33" t="s">
        <v>107</v>
      </c>
      <c r="G120" s="42" t="s">
        <v>54</v>
      </c>
      <c r="H120" s="60"/>
    </row>
    <row r="121" spans="1:8" ht="10.5" customHeight="1" thickTop="1" thickBot="1">
      <c r="A121" s="34"/>
      <c r="B121" s="34"/>
      <c r="C121" s="34"/>
      <c r="D121" s="34"/>
      <c r="E121" s="34"/>
      <c r="F121" s="34"/>
      <c r="G121" s="34"/>
    </row>
    <row r="122" spans="1:8" ht="39" customHeight="1" thickTop="1" thickBot="1">
      <c r="A122" s="104" t="s">
        <v>198</v>
      </c>
      <c r="B122" s="105"/>
      <c r="C122" s="105"/>
      <c r="D122" s="105"/>
      <c r="E122" s="105"/>
      <c r="F122" s="105"/>
      <c r="G122" s="106"/>
    </row>
    <row r="123" spans="1:8" ht="15" thickTop="1"/>
  </sheetData>
  <autoFilter ref="A10:G10" xr:uid="{00000000-0009-0000-0000-000000000000}">
    <sortState xmlns:xlrd2="http://schemas.microsoft.com/office/spreadsheetml/2017/richdata2" ref="A13:G28">
      <sortCondition ref="B14"/>
    </sortState>
  </autoFilter>
  <mergeCells count="7">
    <mergeCell ref="A122:G122"/>
    <mergeCell ref="E1:F1"/>
    <mergeCell ref="E3:G3"/>
    <mergeCell ref="E4:G4"/>
    <mergeCell ref="A7:C7"/>
    <mergeCell ref="D7:D8"/>
    <mergeCell ref="A8:C8"/>
  </mergeCells>
  <pageMargins left="0.9055118110236221" right="0.70866141732283472" top="0.59055118110236227" bottom="0.59055118110236227" header="0.31496062992125984" footer="0.31496062992125984"/>
  <pageSetup paperSize="9" scale="83" fitToHeight="7" orientation="landscape" r:id="rId1"/>
  <headerFooter>
    <oddFooter>&amp;L&amp;8&amp;Z&amp;F / plu&amp;R&amp;8Seite/Page 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pageSetUpPr fitToPage="1"/>
  </sheetPr>
  <dimension ref="A1:AJ45"/>
  <sheetViews>
    <sheetView workbookViewId="0">
      <selection activeCell="P28" sqref="P28"/>
    </sheetView>
  </sheetViews>
  <sheetFormatPr baseColWidth="10" defaultColWidth="3.625" defaultRowHeight="14.25"/>
  <cols>
    <col min="20" max="20" width="3.875" bestFit="1" customWidth="1"/>
  </cols>
  <sheetData>
    <row r="1" spans="1:36" ht="18">
      <c r="A1" s="1"/>
      <c r="B1" s="130">
        <v>2026</v>
      </c>
      <c r="C1" s="130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30" t="s">
        <v>243</v>
      </c>
    </row>
    <row r="2" spans="1:36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12.75" customHeight="1">
      <c r="A3" s="1"/>
      <c r="B3" s="131">
        <f>DATE(B1,A4,1)</f>
        <v>46023</v>
      </c>
      <c r="C3" s="132"/>
      <c r="D3" s="132"/>
      <c r="E3" s="132"/>
      <c r="F3" s="132"/>
      <c r="G3" s="132"/>
      <c r="H3" s="132"/>
      <c r="I3" s="133"/>
      <c r="J3" s="1"/>
      <c r="K3" s="131">
        <f>DATE(J1,J4,1)</f>
        <v>32</v>
      </c>
      <c r="L3" s="132"/>
      <c r="M3" s="132"/>
      <c r="N3" s="132"/>
      <c r="O3" s="132"/>
      <c r="P3" s="132"/>
      <c r="Q3" s="132"/>
      <c r="R3" s="133"/>
      <c r="S3" s="1"/>
      <c r="T3" s="131">
        <f>DATE(S1,S4,1)</f>
        <v>61</v>
      </c>
      <c r="U3" s="132"/>
      <c r="V3" s="132"/>
      <c r="W3" s="132"/>
      <c r="X3" s="132"/>
      <c r="Y3" s="132"/>
      <c r="Z3" s="132"/>
      <c r="AA3" s="133"/>
      <c r="AB3" s="1"/>
      <c r="AC3" s="131">
        <f>DATE(AB1,AB4,1)</f>
        <v>92</v>
      </c>
      <c r="AD3" s="132"/>
      <c r="AE3" s="132"/>
      <c r="AF3" s="132"/>
      <c r="AG3" s="132"/>
      <c r="AH3" s="132"/>
      <c r="AI3" s="132"/>
      <c r="AJ3" s="133"/>
    </row>
    <row r="4" spans="1:36" ht="12.75" customHeight="1">
      <c r="A4" s="3">
        <v>1</v>
      </c>
      <c r="B4" s="4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6" t="s">
        <v>8</v>
      </c>
      <c r="H4" s="7" t="s">
        <v>9</v>
      </c>
      <c r="I4" s="8" t="s">
        <v>10</v>
      </c>
      <c r="J4" s="3">
        <f>A4+1</f>
        <v>2</v>
      </c>
      <c r="K4" s="4" t="s">
        <v>3</v>
      </c>
      <c r="L4" s="5" t="s">
        <v>4</v>
      </c>
      <c r="M4" s="5" t="s">
        <v>5</v>
      </c>
      <c r="N4" s="5" t="s">
        <v>6</v>
      </c>
      <c r="O4" s="5" t="s">
        <v>7</v>
      </c>
      <c r="P4" s="6" t="s">
        <v>8</v>
      </c>
      <c r="Q4" s="7" t="s">
        <v>9</v>
      </c>
      <c r="R4" s="8" t="s">
        <v>10</v>
      </c>
      <c r="S4" s="3">
        <f>J4+1</f>
        <v>3</v>
      </c>
      <c r="T4" s="4" t="s">
        <v>3</v>
      </c>
      <c r="U4" s="5" t="s">
        <v>4</v>
      </c>
      <c r="V4" s="5" t="s">
        <v>5</v>
      </c>
      <c r="W4" s="5" t="s">
        <v>6</v>
      </c>
      <c r="X4" s="5" t="s">
        <v>7</v>
      </c>
      <c r="Y4" s="6" t="s">
        <v>8</v>
      </c>
      <c r="Z4" s="7" t="s">
        <v>9</v>
      </c>
      <c r="AA4" s="8" t="s">
        <v>10</v>
      </c>
      <c r="AB4" s="3">
        <f>S4+1</f>
        <v>4</v>
      </c>
      <c r="AC4" s="4" t="s">
        <v>3</v>
      </c>
      <c r="AD4" s="5" t="s">
        <v>4</v>
      </c>
      <c r="AE4" s="5" t="s">
        <v>5</v>
      </c>
      <c r="AF4" s="5" t="s">
        <v>6</v>
      </c>
      <c r="AG4" s="5" t="s">
        <v>7</v>
      </c>
      <c r="AH4" s="6" t="s">
        <v>8</v>
      </c>
      <c r="AI4" s="7" t="s">
        <v>9</v>
      </c>
      <c r="AJ4" s="8" t="s">
        <v>10</v>
      </c>
    </row>
    <row r="5" spans="1:36" ht="12.75" customHeight="1">
      <c r="A5" s="1"/>
      <c r="B5" s="9" t="str">
        <f>IF(A5 &lt;&gt; "",A5+1,IF(WEEKDAY("1." &amp;A4&amp;"."&amp;$B$1)=COLUMN($B$4),DATE($B$1,A4,1),""))</f>
        <v/>
      </c>
      <c r="C5" s="10" t="str">
        <f>IF(B5 &lt;&gt; "",B5+1,IF(WEEKDAY("1." &amp;A4&amp;"."&amp;$B$1)=COLUMN($C$4),DATE($B$1,A4,1),""))</f>
        <v/>
      </c>
      <c r="D5" s="10" t="str">
        <f>IF(C5 &lt;&gt; "",C5+1,IF(WEEKDAY("1." &amp;A4&amp;"."&amp;$B$1)=COLUMN($D$4),DATE($B$1,A4,1),""))</f>
        <v/>
      </c>
      <c r="E5" s="10">
        <f>IF(D5 &lt;&gt; "",D5+1,IF(WEEKDAY("1." &amp;A4&amp;"."&amp;$B$1)=COLUMN($E$4),DATE($B$1,A4,1),""))</f>
        <v>46023</v>
      </c>
      <c r="F5" s="10">
        <f>IF(E5 &lt;&gt; "",E5+1,IF(WEEKDAY("1." &amp;A4&amp;"."&amp;$B$1)=COLUMN($F$4),DATE($B$1,A4,1),""))</f>
        <v>46024</v>
      </c>
      <c r="G5" s="11">
        <f>IF(F5 &lt;&gt; "",F5+1,IF(WEEKDAY("1." &amp;A4&amp;"."&amp;$B$1)=COLUMN($G$4),DATE($B$1,A4,1),""))</f>
        <v>46025</v>
      </c>
      <c r="H5" s="11">
        <f>IF(G5 &lt;&gt; "",G5+1,IF(WEEKDAY("1." &amp;A4&amp;"."&amp;$B$1)=1,DATE($B$1,A4,1),""))</f>
        <v>46026</v>
      </c>
      <c r="I5" s="12">
        <f>IF(DAY(H5) &gt;=4,1,"")</f>
        <v>1</v>
      </c>
      <c r="J5" s="1"/>
      <c r="K5" s="9" t="str">
        <f>IF(J5 &lt;&gt; "",J5+1,IF(WEEKDAY("1." &amp;J4&amp;"."&amp;$B$1)=COLUMN($B$4),DATE($B$1,J4,1),""))</f>
        <v/>
      </c>
      <c r="L5" s="10" t="str">
        <f>IF(K5 &lt;&gt; "",K5+1,IF(WEEKDAY("1." &amp;J4&amp;"."&amp;$B$1)=COLUMN($C$4),DATE($B$1,J4,1),""))</f>
        <v/>
      </c>
      <c r="M5" s="10" t="str">
        <f>IF(L5 &lt;&gt; "",L5+1,IF(WEEKDAY("1." &amp;J4&amp;"."&amp;$B$1)=COLUMN($D$4),DATE($B$1,J4,1),""))</f>
        <v/>
      </c>
      <c r="N5" s="10" t="str">
        <f>IF(M5 &lt;&gt; "",M5+1,IF(WEEKDAY("1." &amp;J4&amp;"."&amp;$B$1)=COLUMN($E$4),DATE($B$1,J4,1),""))</f>
        <v/>
      </c>
      <c r="O5" s="10" t="str">
        <f>IF(N5 &lt;&gt; "",N5+1,IF(WEEKDAY("1." &amp;J4&amp;"."&amp;$B$1)=COLUMN($F$4),DATE($B$1,J4,1),""))</f>
        <v/>
      </c>
      <c r="P5" s="11" t="str">
        <f>IF(O5 &lt;&gt; "",O5+1,IF(WEEKDAY("1." &amp;J4&amp;"."&amp;$B$1)=COLUMN($G$4),DATE($B$1,J4,1),""))</f>
        <v/>
      </c>
      <c r="Q5" s="11">
        <f>IF(P5 &lt;&gt; "",P5+1,IF(WEEKDAY("1." &amp;J4&amp;"."&amp;$B$1)=1,DATE($B$1,J4,1),""))</f>
        <v>46054</v>
      </c>
      <c r="R5" s="12">
        <f>IF(I10&lt;&gt;"",IF(H10&lt;&gt;"",I10+1,I10),IF(I9&lt;&gt;"",IF(H9&lt;&gt;"",I9+1,I9),IF(I8&lt;&gt;"",IF(H8&lt;&gt;"",I8+1,I8))))</f>
        <v>5</v>
      </c>
      <c r="S5" s="1"/>
      <c r="T5" s="9" t="str">
        <f>IF(S5 &lt;&gt; "",S5+1,IF(WEEKDAY("1." &amp;S4&amp;"."&amp;$B$1)=COLUMN($B$4),DATE($B$1,S4,1),""))</f>
        <v/>
      </c>
      <c r="U5" s="10" t="str">
        <f>IF(T5 &lt;&gt; "",T5+1,IF(WEEKDAY("1." &amp;S4&amp;"."&amp;$B$1)=COLUMN($C$4),DATE($B$1,S4,1),""))</f>
        <v/>
      </c>
      <c r="V5" s="10" t="str">
        <f>IF(U5 &lt;&gt; "",U5+1,IF(WEEKDAY("1." &amp;S4&amp;"."&amp;$B$1)=COLUMN($D$4),DATE($B$1,S4,1),""))</f>
        <v/>
      </c>
      <c r="W5" s="10" t="str">
        <f>IF(V5 &lt;&gt; "",V5+1,IF(WEEKDAY("1." &amp;S4&amp;"."&amp;$B$1)=COLUMN($E$4),DATE($B$1,S4,1),""))</f>
        <v/>
      </c>
      <c r="X5" s="10" t="str">
        <f>IF(W5 &lt;&gt; "",W5+1,IF(WEEKDAY("1." &amp;S4&amp;"."&amp;$B$1)=COLUMN($F$4),DATE($B$1,S4,1),""))</f>
        <v/>
      </c>
      <c r="Y5" s="11" t="str">
        <f>IF(X5 &lt;&gt; "",X5+1,IF(WEEKDAY("1." &amp;S4&amp;"."&amp;$B$1)=COLUMN($G$4),DATE($B$1,S4,1),""))</f>
        <v/>
      </c>
      <c r="Z5" s="11">
        <f>IF(Y5 &lt;&gt; "",Y5+1,IF(WEEKDAY("1." &amp;S4&amp;"."&amp;$B$1)=1,DATE($B$1,S4,1),""))</f>
        <v>46082</v>
      </c>
      <c r="AA5" s="12">
        <f>IF(R10&lt;&gt;"",IF(Q10&lt;&gt;"",R10+1,R10),IF(R9&lt;&gt;"",IF(Q9&lt;&gt;"",R9+1,R9),IF(R8&lt;&gt;"",IF(Q8&lt;&gt;"",R8+1,R8))))</f>
        <v>9</v>
      </c>
      <c r="AB5" s="1"/>
      <c r="AC5" s="9" t="str">
        <f>IF(AB5 &lt;&gt; "",AB5+1,IF(WEEKDAY("1." &amp;AB4&amp;"."&amp;$B$1)=COLUMN($B$4),DATE($B$1,AB4,1),""))</f>
        <v/>
      </c>
      <c r="AD5" s="10" t="str">
        <f>IF(AC5 &lt;&gt; "",AC5+1,IF(WEEKDAY("1." &amp;AB4&amp;"."&amp;$B$1)=COLUMN($C$4),DATE($B$1,AB4,1),""))</f>
        <v/>
      </c>
      <c r="AE5" s="10">
        <f>IF(AD5 &lt;&gt; "",AD5+1,IF(WEEKDAY("1." &amp;AB4&amp;"."&amp;$B$1)=COLUMN($D$4),DATE($B$1,AB4,1),""))</f>
        <v>46113</v>
      </c>
      <c r="AF5" s="10">
        <f>IF(AE5 &lt;&gt; "",AE5+1,IF(WEEKDAY("1." &amp;AB4&amp;"."&amp;$B$1)=COLUMN($E$4),DATE($B$1,AB4,1),""))</f>
        <v>46114</v>
      </c>
      <c r="AG5" s="10">
        <f>IF(AF5 &lt;&gt; "",AF5+1,IF(WEEKDAY("1." &amp;AB4&amp;"."&amp;$B$1)=COLUMN($F$4),DATE($B$1,AB4,1),""))</f>
        <v>46115</v>
      </c>
      <c r="AH5" s="11">
        <f>IF(AG5 &lt;&gt; "",AG5+1,IF(WEEKDAY("1." &amp;AB4&amp;"."&amp;$B$1)=COLUMN($G$4),DATE($B$1,AB4,1),""))</f>
        <v>46116</v>
      </c>
      <c r="AI5" s="11">
        <f>IF(AH5 &lt;&gt; "",AH5+1,IF(WEEKDAY("1." &amp;AB4&amp;"."&amp;$B$1)=1,DATE($B$1,AB4,1),""))</f>
        <v>46117</v>
      </c>
      <c r="AJ5" s="12">
        <f>IF(AA10&lt;&gt;"",IF(Z10&lt;&gt;"",AA10+1,AA10),IF(AA9&lt;&gt;"",IF(Z9&lt;&gt;"",AA9+1,AA9),IF(AA8&lt;&gt;"",IF(Z8&lt;&gt;"",AA8+1,AA8))))</f>
        <v>14</v>
      </c>
    </row>
    <row r="6" spans="1:36" ht="12.75" customHeight="1">
      <c r="A6" s="1"/>
      <c r="B6" s="9">
        <f>H5+1</f>
        <v>46027</v>
      </c>
      <c r="C6" s="10">
        <f t="shared" ref="C6:H8" si="0">B6+1</f>
        <v>46028</v>
      </c>
      <c r="D6" s="10">
        <f t="shared" si="0"/>
        <v>46029</v>
      </c>
      <c r="E6" s="10">
        <f t="shared" si="0"/>
        <v>46030</v>
      </c>
      <c r="F6" s="10">
        <f t="shared" si="0"/>
        <v>46031</v>
      </c>
      <c r="G6" s="11">
        <f t="shared" si="0"/>
        <v>46032</v>
      </c>
      <c r="H6" s="11">
        <f t="shared" si="0"/>
        <v>46033</v>
      </c>
      <c r="I6" s="12">
        <f>IF(B6&lt;&gt;"",IF(I5&lt;&gt;"",I5+1,1),1)</f>
        <v>2</v>
      </c>
      <c r="J6" s="1"/>
      <c r="K6" s="9">
        <f>Q5+1</f>
        <v>46055</v>
      </c>
      <c r="L6" s="10">
        <f t="shared" ref="L6:Q8" si="1">K6+1</f>
        <v>46056</v>
      </c>
      <c r="M6" s="10">
        <f t="shared" si="1"/>
        <v>46057</v>
      </c>
      <c r="N6" s="10">
        <f t="shared" si="1"/>
        <v>46058</v>
      </c>
      <c r="O6" s="10">
        <f t="shared" si="1"/>
        <v>46059</v>
      </c>
      <c r="P6" s="11">
        <f t="shared" si="1"/>
        <v>46060</v>
      </c>
      <c r="Q6" s="11">
        <f t="shared" si="1"/>
        <v>46061</v>
      </c>
      <c r="R6" s="12">
        <f>IF(K6&lt;&gt;"",R5+1,"")</f>
        <v>6</v>
      </c>
      <c r="S6" s="1"/>
      <c r="T6" s="9">
        <f>Z5+1</f>
        <v>46083</v>
      </c>
      <c r="U6" s="10">
        <f t="shared" ref="U6:Z8" si="2">T6+1</f>
        <v>46084</v>
      </c>
      <c r="V6" s="10">
        <f t="shared" si="2"/>
        <v>46085</v>
      </c>
      <c r="W6" s="10">
        <f t="shared" si="2"/>
        <v>46086</v>
      </c>
      <c r="X6" s="10">
        <f t="shared" si="2"/>
        <v>46087</v>
      </c>
      <c r="Y6" s="11">
        <f t="shared" si="2"/>
        <v>46088</v>
      </c>
      <c r="Z6" s="11">
        <f t="shared" si="2"/>
        <v>46089</v>
      </c>
      <c r="AA6" s="12">
        <f>IF(T6&lt;&gt;"",AA5+1,"")</f>
        <v>10</v>
      </c>
      <c r="AB6" s="1"/>
      <c r="AC6" s="9">
        <f>AI5+1</f>
        <v>46118</v>
      </c>
      <c r="AD6" s="10">
        <f t="shared" ref="AD6:AI8" si="3">AC6+1</f>
        <v>46119</v>
      </c>
      <c r="AE6" s="10">
        <f t="shared" si="3"/>
        <v>46120</v>
      </c>
      <c r="AF6" s="10">
        <f t="shared" si="3"/>
        <v>46121</v>
      </c>
      <c r="AG6" s="10">
        <f t="shared" si="3"/>
        <v>46122</v>
      </c>
      <c r="AH6" s="11">
        <f t="shared" si="3"/>
        <v>46123</v>
      </c>
      <c r="AI6" s="11">
        <f t="shared" si="3"/>
        <v>46124</v>
      </c>
      <c r="AJ6" s="12">
        <f>IF(AC6&lt;&gt;"",AJ5+1,"")</f>
        <v>15</v>
      </c>
    </row>
    <row r="7" spans="1:36" ht="12.75" customHeight="1">
      <c r="A7" s="1"/>
      <c r="B7" s="9">
        <f>H6+1</f>
        <v>46034</v>
      </c>
      <c r="C7" s="10">
        <f t="shared" si="0"/>
        <v>46035</v>
      </c>
      <c r="D7" s="10">
        <f t="shared" si="0"/>
        <v>46036</v>
      </c>
      <c r="E7" s="10">
        <f t="shared" si="0"/>
        <v>46037</v>
      </c>
      <c r="F7" s="10">
        <f t="shared" si="0"/>
        <v>46038</v>
      </c>
      <c r="G7" s="11">
        <f t="shared" si="0"/>
        <v>46039</v>
      </c>
      <c r="H7" s="11">
        <f t="shared" si="0"/>
        <v>46040</v>
      </c>
      <c r="I7" s="12">
        <f>IF(B7&lt;&gt;"",I6+1,"")</f>
        <v>3</v>
      </c>
      <c r="J7" s="1"/>
      <c r="K7" s="9">
        <f>Q6+1</f>
        <v>46062</v>
      </c>
      <c r="L7" s="10">
        <f t="shared" si="1"/>
        <v>46063</v>
      </c>
      <c r="M7" s="10">
        <f t="shared" si="1"/>
        <v>46064</v>
      </c>
      <c r="N7" s="10">
        <f t="shared" si="1"/>
        <v>46065</v>
      </c>
      <c r="O7" s="10">
        <f t="shared" si="1"/>
        <v>46066</v>
      </c>
      <c r="P7" s="11">
        <f t="shared" si="1"/>
        <v>46067</v>
      </c>
      <c r="Q7" s="11">
        <f t="shared" si="1"/>
        <v>46068</v>
      </c>
      <c r="R7" s="12">
        <f>IF(K7&lt;&gt;"",R6+1,"")</f>
        <v>7</v>
      </c>
      <c r="S7" s="1"/>
      <c r="T7" s="9">
        <f>Z6+1</f>
        <v>46090</v>
      </c>
      <c r="U7" s="10">
        <f t="shared" si="2"/>
        <v>46091</v>
      </c>
      <c r="V7" s="10">
        <f t="shared" si="2"/>
        <v>46092</v>
      </c>
      <c r="W7" s="10">
        <f t="shared" si="2"/>
        <v>46093</v>
      </c>
      <c r="X7" s="10">
        <f t="shared" si="2"/>
        <v>46094</v>
      </c>
      <c r="Y7" s="11">
        <f t="shared" si="2"/>
        <v>46095</v>
      </c>
      <c r="Z7" s="11">
        <f t="shared" si="2"/>
        <v>46096</v>
      </c>
      <c r="AA7" s="12">
        <f>IF(T7&lt;&gt;"",AA6+1,"")</f>
        <v>11</v>
      </c>
      <c r="AB7" s="1"/>
      <c r="AC7" s="9">
        <f>AI6+1</f>
        <v>46125</v>
      </c>
      <c r="AD7" s="10">
        <f t="shared" si="3"/>
        <v>46126</v>
      </c>
      <c r="AE7" s="10">
        <f t="shared" si="3"/>
        <v>46127</v>
      </c>
      <c r="AF7" s="10">
        <f t="shared" si="3"/>
        <v>46128</v>
      </c>
      <c r="AG7" s="10">
        <f t="shared" si="3"/>
        <v>46129</v>
      </c>
      <c r="AH7" s="11">
        <f t="shared" si="3"/>
        <v>46130</v>
      </c>
      <c r="AI7" s="11">
        <f t="shared" si="3"/>
        <v>46131</v>
      </c>
      <c r="AJ7" s="12">
        <f>IF(AC7&lt;&gt;"",AJ6+1,"")</f>
        <v>16</v>
      </c>
    </row>
    <row r="8" spans="1:36" ht="12.75" customHeight="1">
      <c r="A8" s="1"/>
      <c r="B8" s="9">
        <f>H7+1</f>
        <v>46041</v>
      </c>
      <c r="C8" s="10">
        <f t="shared" si="0"/>
        <v>46042</v>
      </c>
      <c r="D8" s="10">
        <f t="shared" si="0"/>
        <v>46043</v>
      </c>
      <c r="E8" s="10">
        <f t="shared" si="0"/>
        <v>46044</v>
      </c>
      <c r="F8" s="10">
        <f t="shared" si="0"/>
        <v>46045</v>
      </c>
      <c r="G8" s="11">
        <f t="shared" si="0"/>
        <v>46046</v>
      </c>
      <c r="H8" s="11">
        <f t="shared" si="0"/>
        <v>46047</v>
      </c>
      <c r="I8" s="12">
        <f>IF(B8&lt;&gt;"",I7+1,"")</f>
        <v>4</v>
      </c>
      <c r="J8" s="1"/>
      <c r="K8" s="9">
        <f>Q7+1</f>
        <v>46069</v>
      </c>
      <c r="L8" s="10">
        <f t="shared" si="1"/>
        <v>46070</v>
      </c>
      <c r="M8" s="10">
        <f t="shared" si="1"/>
        <v>46071</v>
      </c>
      <c r="N8" s="10">
        <f t="shared" si="1"/>
        <v>46072</v>
      </c>
      <c r="O8" s="10">
        <f t="shared" si="1"/>
        <v>46073</v>
      </c>
      <c r="P8" s="11">
        <f t="shared" si="1"/>
        <v>46074</v>
      </c>
      <c r="Q8" s="11">
        <f t="shared" si="1"/>
        <v>46075</v>
      </c>
      <c r="R8" s="12">
        <f>IF(K8&lt;&gt;"",R7+1,"")</f>
        <v>8</v>
      </c>
      <c r="S8" s="1"/>
      <c r="T8" s="9">
        <f>Z7+1</f>
        <v>46097</v>
      </c>
      <c r="U8" s="10">
        <f t="shared" si="2"/>
        <v>46098</v>
      </c>
      <c r="V8" s="10">
        <f t="shared" si="2"/>
        <v>46099</v>
      </c>
      <c r="W8" s="10">
        <f t="shared" si="2"/>
        <v>46100</v>
      </c>
      <c r="X8" s="10">
        <f t="shared" si="2"/>
        <v>46101</v>
      </c>
      <c r="Y8" s="11">
        <f t="shared" si="2"/>
        <v>46102</v>
      </c>
      <c r="Z8" s="11">
        <f t="shared" si="2"/>
        <v>46103</v>
      </c>
      <c r="AA8" s="12">
        <f>IF(T8&lt;&gt;"",AA7+1,"")</f>
        <v>12</v>
      </c>
      <c r="AB8" s="1"/>
      <c r="AC8" s="9">
        <f>AI7+1</f>
        <v>46132</v>
      </c>
      <c r="AD8" s="10">
        <f t="shared" si="3"/>
        <v>46133</v>
      </c>
      <c r="AE8" s="10">
        <f t="shared" si="3"/>
        <v>46134</v>
      </c>
      <c r="AF8" s="10">
        <f t="shared" si="3"/>
        <v>46135</v>
      </c>
      <c r="AG8" s="10">
        <f t="shared" si="3"/>
        <v>46136</v>
      </c>
      <c r="AH8" s="11">
        <f t="shared" si="3"/>
        <v>46137</v>
      </c>
      <c r="AI8" s="11">
        <f t="shared" si="3"/>
        <v>46138</v>
      </c>
      <c r="AJ8" s="12">
        <f>IF(AC8&lt;&gt;"",AJ7+1,"")</f>
        <v>17</v>
      </c>
    </row>
    <row r="9" spans="1:36" ht="12.75" customHeight="1">
      <c r="A9" s="1"/>
      <c r="B9" s="9">
        <f>IF(MONTH(H8+1) = A4,H8+1,"")</f>
        <v>46048</v>
      </c>
      <c r="C9" s="10">
        <f>IF(B9 &lt;&gt; "",IF(MONTH(B9+1) = A4,B9+1,""),"")</f>
        <v>46049</v>
      </c>
      <c r="D9" s="10">
        <f>IF(C9 &lt;&gt; "",IF(MONTH(C9+1) = A4,C9+1,""),"")</f>
        <v>46050</v>
      </c>
      <c r="E9" s="10">
        <f>IF(D9 &lt;&gt; "",IF(MONTH(D9+1) = A4,D9+1,""),"")</f>
        <v>46051</v>
      </c>
      <c r="F9" s="10">
        <f>IF(E9 &lt;&gt; "",IF(MONTH(E9+1) = A4,E9+1,""),"")</f>
        <v>46052</v>
      </c>
      <c r="G9" s="11">
        <f>IF(F9 &lt;&gt; "",IF(MONTH(F9+1) = A4,F9+1,""),"")</f>
        <v>46053</v>
      </c>
      <c r="H9" s="11" t="str">
        <f>IF(G9 &lt;&gt; "",IF(MONTH(G9+1) = A4,G9+1,""),"")</f>
        <v/>
      </c>
      <c r="I9" s="12">
        <f>IF(B9&lt;&gt;"",I8+1,"")</f>
        <v>5</v>
      </c>
      <c r="J9" s="1"/>
      <c r="K9" s="9">
        <f>IF(MONTH(Q8+1) = J4,Q8+1,"")</f>
        <v>46076</v>
      </c>
      <c r="L9" s="10">
        <f>IF(K9 &lt;&gt; "",IF(MONTH(K9+1) = J4,K9+1,""),"")</f>
        <v>46077</v>
      </c>
      <c r="M9" s="10">
        <f>IF(L9 &lt;&gt; "",IF(MONTH(L9+1) = J4,L9+1,""),"")</f>
        <v>46078</v>
      </c>
      <c r="N9" s="10">
        <f>IF(M9 &lt;&gt; "",IF(MONTH(M9+1) = J4,M9+1,""),"")</f>
        <v>46079</v>
      </c>
      <c r="O9" s="10">
        <f>IF(N9 &lt;&gt; "",IF(MONTH(N9+1) = J4,N9+1,""),"")</f>
        <v>46080</v>
      </c>
      <c r="P9" s="11">
        <f>IF(O9 &lt;&gt; "",IF(MONTH(O9+1) = J4,O9+1,""),"")</f>
        <v>46081</v>
      </c>
      <c r="Q9" s="11" t="str">
        <f>IF(P9 &lt;&gt; "",IF(MONTH(P9+1) = J4,P9+1,""),"")</f>
        <v/>
      </c>
      <c r="R9" s="12">
        <f>IF(K9&lt;&gt;"",R8+1,"")</f>
        <v>9</v>
      </c>
      <c r="S9" s="1"/>
      <c r="T9" s="9">
        <f>IF(MONTH(Z8+1) = S4,Z8+1,"")</f>
        <v>46104</v>
      </c>
      <c r="U9" s="10">
        <f>IF(T9 &lt;&gt; "",IF(MONTH(T9+1) = S4,T9+1,""),"")</f>
        <v>46105</v>
      </c>
      <c r="V9" s="10">
        <f>IF(U9 &lt;&gt; "",IF(MONTH(U9+1) = S4,U9+1,""),"")</f>
        <v>46106</v>
      </c>
      <c r="W9" s="10">
        <f>IF(V9 &lt;&gt; "",IF(MONTH(V9+1) = S4,V9+1,""),"")</f>
        <v>46107</v>
      </c>
      <c r="X9" s="10">
        <f>IF(W9 &lt;&gt; "",IF(MONTH(W9+1) = S4,W9+1,""),"")</f>
        <v>46108</v>
      </c>
      <c r="Y9" s="11">
        <f>IF(X9 &lt;&gt; "",IF(MONTH(X9+1) = S4,X9+1,""),"")</f>
        <v>46109</v>
      </c>
      <c r="Z9" s="11">
        <f>IF(Y9 &lt;&gt; "",IF(MONTH(Y9+1) = S4,Y9+1,""),"")</f>
        <v>46110</v>
      </c>
      <c r="AA9" s="12">
        <f>IF(T9&lt;&gt;"",AA8+1,"")</f>
        <v>13</v>
      </c>
      <c r="AB9" s="1"/>
      <c r="AC9" s="9">
        <f>IF(MONTH(AI8+1) = AB4,AI8+1,"")</f>
        <v>46139</v>
      </c>
      <c r="AD9" s="10">
        <f>IF(AC9 &lt;&gt; "",IF(MONTH(AC9+1) = AB4,AC9+1,""),"")</f>
        <v>46140</v>
      </c>
      <c r="AE9" s="10">
        <f>IF(AD9 &lt;&gt; "",IF(MONTH(AD9+1) = AB4,AD9+1,""),"")</f>
        <v>46141</v>
      </c>
      <c r="AF9" s="10">
        <f>IF(AE9 &lt;&gt; "",IF(MONTH(AE9+1) = AB4,AE9+1,""),"")</f>
        <v>46142</v>
      </c>
      <c r="AG9" s="10" t="str">
        <f>IF(AF9 &lt;&gt; "",IF(MONTH(AF9+1) = AB4,AF9+1,""),"")</f>
        <v/>
      </c>
      <c r="AH9" s="11" t="str">
        <f>IF(AG9 &lt;&gt; "",IF(MONTH(AG9+1) = AB4,AG9+1,""),"")</f>
        <v/>
      </c>
      <c r="AI9" s="11" t="str">
        <f>IF(AH9 &lt;&gt; "",IF(MONTH(AH9+1) = AB4,AH9+1,""),"")</f>
        <v/>
      </c>
      <c r="AJ9" s="12">
        <f>IF(AC9&lt;&gt;"",AJ8+1,"")</f>
        <v>18</v>
      </c>
    </row>
    <row r="10" spans="1:36" ht="12.75" customHeight="1">
      <c r="A10" s="1"/>
      <c r="B10" s="13" t="str">
        <f>IF(H9&lt;&gt;"",IF(MONTH(H9+1) = A4,H9+1,""),"")</f>
        <v/>
      </c>
      <c r="C10" s="14" t="str">
        <f>IF(B10 &lt;&gt; "",IF(MONTH(B10+1) = A4,B10+1,""),"")</f>
        <v/>
      </c>
      <c r="D10" s="14" t="str">
        <f>IF(C10 &lt;&gt; "",IF(MONTH(C10+1) = A4,C10+1,""),"")</f>
        <v/>
      </c>
      <c r="E10" s="14" t="str">
        <f>IF(D10 &lt;&gt; "",IF(MONTH(D10+1) = A4,D10+1,""),"")</f>
        <v/>
      </c>
      <c r="F10" s="14" t="str">
        <f>IF(E10 &lt;&gt; "",IF(MONTH(E10+1) = A4,E10+1,""),"")</f>
        <v/>
      </c>
      <c r="G10" s="15" t="str">
        <f>IF(F10 &lt;&gt; "",IF(MONTH(F10+1) = A4,F10+1,""),"")</f>
        <v/>
      </c>
      <c r="H10" s="15" t="str">
        <f>IF(G10 &lt;&gt; "",IF(MONTH(G10+1) = A4,G10+1,""),"")</f>
        <v/>
      </c>
      <c r="I10" s="16" t="str">
        <f>IF(B10&lt;&gt;"",I9+1,"")</f>
        <v/>
      </c>
      <c r="J10" s="1"/>
      <c r="K10" s="13" t="str">
        <f>IF(Q9&lt;&gt;"",IF(MONTH(Q9+1) = J4,Q9+1,""),"")</f>
        <v/>
      </c>
      <c r="L10" s="14" t="str">
        <f>IF(K10 &lt;&gt; "",IF(MONTH(K10+1) = J4,K10+1,""),"")</f>
        <v/>
      </c>
      <c r="M10" s="14" t="str">
        <f>IF(L10 &lt;&gt; "",IF(MONTH(L10+1) = J4,L10+1,""),"")</f>
        <v/>
      </c>
      <c r="N10" s="14" t="str">
        <f>IF(M10 &lt;&gt; "",IF(MONTH(M10+1) = J4,M10+1,""),"")</f>
        <v/>
      </c>
      <c r="O10" s="14" t="str">
        <f>IF(N10 &lt;&gt; "",IF(MONTH(N10+1) = J4,N10+1,""),"")</f>
        <v/>
      </c>
      <c r="P10" s="15" t="str">
        <f>IF(O10 &lt;&gt; "",IF(MONTH(O10+1) = J4,O10+1,""),"")</f>
        <v/>
      </c>
      <c r="Q10" s="15" t="str">
        <f>IF(P10 &lt;&gt; "",IF(MONTH(P10+1) = J4,P10+1,""),"")</f>
        <v/>
      </c>
      <c r="R10" s="16" t="str">
        <f>IF(K10&lt;&gt;"",R9+1,"")</f>
        <v/>
      </c>
      <c r="S10" s="1"/>
      <c r="T10" s="13">
        <f>IF(Z9&lt;&gt;"",IF(MONTH(Z9+1) = S4,Z9+1,""),"")</f>
        <v>46111</v>
      </c>
      <c r="U10" s="14">
        <f>IF(T10 &lt;&gt; "",IF(MONTH(T10+1) = S4,T10+1,""),"")</f>
        <v>46112</v>
      </c>
      <c r="V10" s="14" t="str">
        <f>IF(U10 &lt;&gt; "",IF(MONTH(U10+1) = S4,U10+1,""),"")</f>
        <v/>
      </c>
      <c r="W10" s="14" t="str">
        <f>IF(V10 &lt;&gt; "",IF(MONTH(V10+1) = S4,V10+1,""),"")</f>
        <v/>
      </c>
      <c r="X10" s="14" t="str">
        <f>IF(W10 &lt;&gt; "",IF(MONTH(W10+1) = S4,W10+1,""),"")</f>
        <v/>
      </c>
      <c r="Y10" s="15" t="str">
        <f>IF(X10 &lt;&gt; "",IF(MONTH(X10+1) = S4,X10+1,""),"")</f>
        <v/>
      </c>
      <c r="Z10" s="15" t="str">
        <f>IF(Y10 &lt;&gt; "",IF(MONTH(Y10+1) = S4,Y10+1,""),"")</f>
        <v/>
      </c>
      <c r="AA10" s="16">
        <f>IF(T10&lt;&gt;"",AA9+1,"")</f>
        <v>14</v>
      </c>
      <c r="AB10" s="1"/>
      <c r="AC10" s="13" t="str">
        <f>IF(AI9&lt;&gt;"",IF(MONTH(AI9+1) = AB4,AI9+1,""),"")</f>
        <v/>
      </c>
      <c r="AD10" s="14" t="str">
        <f>IF(AC10 &lt;&gt; "",IF(MONTH(AC10+1) = AB4,AC10+1,""),"")</f>
        <v/>
      </c>
      <c r="AE10" s="14" t="str">
        <f>IF(AD10 &lt;&gt; "",IF(MONTH(AD10+1) = AB4,AD10+1,""),"")</f>
        <v/>
      </c>
      <c r="AF10" s="14" t="str">
        <f>IF(AE10 &lt;&gt; "",IF(MONTH(AE10+1) = AB4,AE10+1,""),"")</f>
        <v/>
      </c>
      <c r="AG10" s="14" t="str">
        <f>IF(AF10 &lt;&gt; "",IF(MONTH(AF10+1) = AB4,AF10+1,""),"")</f>
        <v/>
      </c>
      <c r="AH10" s="15" t="str">
        <f>IF(AG10 &lt;&gt; "",IF(MONTH(AG10+1) = AB4,AG10+1,""),"")</f>
        <v/>
      </c>
      <c r="AI10" s="15" t="str">
        <f>IF(AH10 &lt;&gt; "",IF(MONTH(AH10+1) = AB4,AH10+1,""),"")</f>
        <v/>
      </c>
      <c r="AJ10" s="16" t="str">
        <f>IF(AC10&lt;&gt;"",AJ9+1,"")</f>
        <v/>
      </c>
    </row>
    <row r="11" spans="1:36" ht="12.75" customHeight="1">
      <c r="A11" s="1"/>
      <c r="B11" s="17"/>
      <c r="C11" s="17"/>
      <c r="D11" s="17"/>
      <c r="E11" s="17"/>
      <c r="F11" s="17"/>
      <c r="G11" s="18"/>
      <c r="H11" s="18"/>
      <c r="I11" s="18"/>
      <c r="J11" s="1"/>
      <c r="K11" s="17"/>
      <c r="L11" s="17"/>
      <c r="M11" s="17"/>
      <c r="N11" s="17"/>
      <c r="O11" s="17"/>
      <c r="P11" s="18"/>
      <c r="Q11" s="18"/>
      <c r="R11" s="18"/>
      <c r="S11" s="1"/>
      <c r="T11" s="17"/>
      <c r="U11" s="17"/>
      <c r="V11" s="17"/>
      <c r="W11" s="17"/>
      <c r="X11" s="17"/>
      <c r="Y11" s="18"/>
      <c r="Z11" s="18"/>
      <c r="AA11" s="18"/>
      <c r="AB11" s="1"/>
      <c r="AC11" s="17"/>
      <c r="AD11" s="17"/>
      <c r="AE11" s="17"/>
      <c r="AF11" s="17"/>
      <c r="AG11" s="17"/>
      <c r="AH11" s="18"/>
      <c r="AI11" s="18"/>
      <c r="AJ11" s="18"/>
    </row>
    <row r="12" spans="1:36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2.75" customHeight="1">
      <c r="A13" s="1"/>
      <c r="B13" s="131">
        <f>DATE(A4,A14,1)</f>
        <v>487</v>
      </c>
      <c r="C13" s="132"/>
      <c r="D13" s="132"/>
      <c r="E13" s="132"/>
      <c r="F13" s="132"/>
      <c r="G13" s="132"/>
      <c r="H13" s="132"/>
      <c r="I13" s="133"/>
      <c r="J13" s="1"/>
      <c r="K13" s="131">
        <f>DATE(J4,J14,1)</f>
        <v>883</v>
      </c>
      <c r="L13" s="132"/>
      <c r="M13" s="132"/>
      <c r="N13" s="132"/>
      <c r="O13" s="132"/>
      <c r="P13" s="132"/>
      <c r="Q13" s="132"/>
      <c r="R13" s="133"/>
      <c r="S13" s="1"/>
      <c r="T13" s="131">
        <f>DATE(S4,S14,1)</f>
        <v>1278</v>
      </c>
      <c r="U13" s="132"/>
      <c r="V13" s="132"/>
      <c r="W13" s="132"/>
      <c r="X13" s="132"/>
      <c r="Y13" s="132"/>
      <c r="Z13" s="132"/>
      <c r="AA13" s="133"/>
      <c r="AB13" s="1"/>
      <c r="AC13" s="131">
        <f>DATE(AB4,AB14,1)</f>
        <v>1675</v>
      </c>
      <c r="AD13" s="132"/>
      <c r="AE13" s="132"/>
      <c r="AF13" s="132"/>
      <c r="AG13" s="132"/>
      <c r="AH13" s="132"/>
      <c r="AI13" s="132"/>
      <c r="AJ13" s="133"/>
    </row>
    <row r="14" spans="1:36" ht="12.75" customHeight="1">
      <c r="A14" s="3">
        <f>AB4+1</f>
        <v>5</v>
      </c>
      <c r="B14" s="4" t="s">
        <v>3</v>
      </c>
      <c r="C14" s="5" t="s">
        <v>4</v>
      </c>
      <c r="D14" s="5" t="s">
        <v>5</v>
      </c>
      <c r="E14" s="5" t="s">
        <v>6</v>
      </c>
      <c r="F14" s="5" t="s">
        <v>7</v>
      </c>
      <c r="G14" s="6" t="s">
        <v>8</v>
      </c>
      <c r="H14" s="7" t="s">
        <v>9</v>
      </c>
      <c r="I14" s="8" t="s">
        <v>10</v>
      </c>
      <c r="J14" s="3">
        <f>A14+1</f>
        <v>6</v>
      </c>
      <c r="K14" s="4" t="s">
        <v>3</v>
      </c>
      <c r="L14" s="5" t="s">
        <v>4</v>
      </c>
      <c r="M14" s="5" t="s">
        <v>5</v>
      </c>
      <c r="N14" s="5" t="s">
        <v>6</v>
      </c>
      <c r="O14" s="5" t="s">
        <v>7</v>
      </c>
      <c r="P14" s="6" t="s">
        <v>8</v>
      </c>
      <c r="Q14" s="7" t="s">
        <v>9</v>
      </c>
      <c r="R14" s="8" t="s">
        <v>10</v>
      </c>
      <c r="S14" s="3">
        <f>J14+1</f>
        <v>7</v>
      </c>
      <c r="T14" s="4" t="s">
        <v>3</v>
      </c>
      <c r="U14" s="5" t="s">
        <v>4</v>
      </c>
      <c r="V14" s="5" t="s">
        <v>5</v>
      </c>
      <c r="W14" s="5" t="s">
        <v>6</v>
      </c>
      <c r="X14" s="5" t="s">
        <v>7</v>
      </c>
      <c r="Y14" s="6" t="s">
        <v>8</v>
      </c>
      <c r="Z14" s="7" t="s">
        <v>9</v>
      </c>
      <c r="AA14" s="8" t="s">
        <v>10</v>
      </c>
      <c r="AB14" s="3">
        <f>S14+1</f>
        <v>8</v>
      </c>
      <c r="AC14" s="4" t="s">
        <v>3</v>
      </c>
      <c r="AD14" s="5" t="s">
        <v>4</v>
      </c>
      <c r="AE14" s="5" t="s">
        <v>5</v>
      </c>
      <c r="AF14" s="5" t="s">
        <v>6</v>
      </c>
      <c r="AG14" s="5" t="s">
        <v>7</v>
      </c>
      <c r="AH14" s="6" t="s">
        <v>8</v>
      </c>
      <c r="AI14" s="7" t="s">
        <v>9</v>
      </c>
      <c r="AJ14" s="8" t="s">
        <v>10</v>
      </c>
    </row>
    <row r="15" spans="1:36" ht="12.75" customHeight="1">
      <c r="A15" s="1"/>
      <c r="B15" s="9" t="str">
        <f>IF(A15 &lt;&gt; "",A15+1,IF(WEEKDAY("1." &amp;A14&amp;"."&amp;$B$1)=COLUMN($B$4),DATE($B$1,A14,1),""))</f>
        <v/>
      </c>
      <c r="C15" s="10" t="str">
        <f>IF(B15 &lt;&gt; "",B15+1,IF(WEEKDAY("1." &amp;A14&amp;"."&amp;$B$1)=COLUMN($C$4),DATE($B$1,A14,1),""))</f>
        <v/>
      </c>
      <c r="D15" s="10" t="str">
        <f>IF(C15 &lt;&gt; "",C15+1,IF(WEEKDAY("1." &amp;A14&amp;"."&amp;$B$1)=COLUMN($D$4),DATE($B$1,A14,1),""))</f>
        <v/>
      </c>
      <c r="E15" s="10" t="str">
        <f>IF(D15 &lt;&gt; "",D15+1,IF(WEEKDAY("1." &amp;A14&amp;"."&amp;$B$1)=COLUMN($E$4),DATE($B$1,A14,1),""))</f>
        <v/>
      </c>
      <c r="F15" s="10">
        <f>IF(E15 &lt;&gt; "",E15+1,IF(WEEKDAY("1." &amp;A14&amp;"."&amp;$B$1)=COLUMN($F$4),DATE($B$1,A14,1),""))</f>
        <v>46143</v>
      </c>
      <c r="G15" s="11">
        <f>IF(F15 &lt;&gt; "",F15+1,IF(WEEKDAY("1." &amp;A14&amp;"."&amp;$B$1)=COLUMN($G$4),DATE($B$1,A14,1),""))</f>
        <v>46144</v>
      </c>
      <c r="H15" s="11">
        <f>IF(G15 &lt;&gt; "",G15+1,IF(WEEKDAY("1." &amp;A14&amp;"."&amp;$B$1)=1,DATE($B$1,A14,1),""))</f>
        <v>46145</v>
      </c>
      <c r="I15" s="12">
        <f>IF(AJ10&lt;&gt;"",IF(AI10&lt;&gt;"",AJ10+1,AJ10),IF(AJ9&lt;&gt;"",IF(AI9&lt;&gt;"",AJ9+1,AJ9),IF(AJ8&lt;&gt;"",IF(AI8&lt;&gt;"",AJ8+1,AJ8))))</f>
        <v>18</v>
      </c>
      <c r="J15" s="1"/>
      <c r="K15" s="9">
        <f>IF(J15 &lt;&gt; "",J15+1,IF(WEEKDAY("1." &amp;J14&amp;"."&amp;$B$1)=COLUMN($B$4),DATE($B$1,J14,1),""))</f>
        <v>46174</v>
      </c>
      <c r="L15" s="10">
        <f>IF(K15 &lt;&gt; "",K15+1,IF(WEEKDAY("1." &amp;J14&amp;"."&amp;$B$1)=COLUMN($C$4),DATE($B$1,J14,1),""))</f>
        <v>46175</v>
      </c>
      <c r="M15" s="10">
        <f>IF(L15 &lt;&gt; "",L15+1,IF(WEEKDAY("1." &amp;J14&amp;"."&amp;$B$1)=COLUMN($D$4),DATE($B$1,J14,1),""))</f>
        <v>46176</v>
      </c>
      <c r="N15" s="10">
        <f>IF(M15 &lt;&gt; "",M15+1,IF(WEEKDAY("1." &amp;J14&amp;"."&amp;$B$1)=COLUMN($E$4),DATE($B$1,J14,1),""))</f>
        <v>46177</v>
      </c>
      <c r="O15" s="10">
        <f>IF(N15 &lt;&gt; "",N15+1,IF(WEEKDAY("1." &amp;J14&amp;"."&amp;$B$1)=COLUMN($F$4),DATE($B$1,J14,1),""))</f>
        <v>46178</v>
      </c>
      <c r="P15" s="11">
        <f>IF(O15 &lt;&gt; "",O15+1,IF(WEEKDAY("1." &amp;J14&amp;"."&amp;$B$1)=COLUMN($G$4),DATE($B$1,J14,1),""))</f>
        <v>46179</v>
      </c>
      <c r="Q15" s="11">
        <f>IF(P15 &lt;&gt; "",P15+1,IF(WEEKDAY("1." &amp;J14&amp;"."&amp;$B$1)=1,DATE($B$1,J14,1),""))</f>
        <v>46180</v>
      </c>
      <c r="R15" s="12">
        <f>IF(I20&lt;&gt;"",IF(H20&lt;&gt;"",I20+1,I20),IF(I19&lt;&gt;"",IF(H19&lt;&gt;"",I19+1,I19),IF(I18&lt;&gt;"",IF(H18&lt;&gt;"",I18+1,I18))))</f>
        <v>23</v>
      </c>
      <c r="S15" s="1"/>
      <c r="T15" s="9" t="str">
        <f>IF(S15 &lt;&gt; "",S15+1,IF(WEEKDAY("1." &amp;S14&amp;"."&amp;$B$1)=COLUMN($B$4),DATE($B$1,S14,1),""))</f>
        <v/>
      </c>
      <c r="U15" s="10" t="str">
        <f>IF(T15 &lt;&gt; "",T15+1,IF(WEEKDAY("1." &amp;S14&amp;"."&amp;$B$1)=COLUMN($C$4),DATE($B$1,S14,1),""))</f>
        <v/>
      </c>
      <c r="V15" s="10">
        <f>IF(U15 &lt;&gt; "",U15+1,IF(WEEKDAY("1." &amp;S14&amp;"."&amp;$B$1)=COLUMN($D$4),DATE($B$1,S14,1),""))</f>
        <v>46204</v>
      </c>
      <c r="W15" s="10">
        <f>IF(V15 &lt;&gt; "",V15+1,IF(WEEKDAY("1." &amp;S14&amp;"."&amp;$B$1)=COLUMN($E$4),DATE($B$1,S14,1),""))</f>
        <v>46205</v>
      </c>
      <c r="X15" s="10">
        <f>IF(W15 &lt;&gt; "",W15+1,IF(WEEKDAY("1." &amp;S14&amp;"."&amp;$B$1)=COLUMN($F$4),DATE($B$1,S14,1),""))</f>
        <v>46206</v>
      </c>
      <c r="Y15" s="11">
        <f>IF(X15 &lt;&gt; "",X15+1,IF(WEEKDAY("1." &amp;S14&amp;"."&amp;$B$1)=COLUMN($G$4),DATE($B$1,S14,1),""))</f>
        <v>46207</v>
      </c>
      <c r="Z15" s="11">
        <f>IF(Y15 &lt;&gt; "",Y15+1,IF(WEEKDAY("1." &amp;S14&amp;"."&amp;$B$1)=1,DATE($B$1,S14,1),""))</f>
        <v>46208</v>
      </c>
      <c r="AA15" s="12">
        <f>IF(R20&lt;&gt;"",IF(Q20&lt;&gt;"",R20+1,R20),IF(R19&lt;&gt;"",IF(Q19&lt;&gt;"",R19+1,R19),IF(R18&lt;&gt;"",IF(Q18&lt;&gt;"",R18+1,R18))))</f>
        <v>27</v>
      </c>
      <c r="AB15" s="1"/>
      <c r="AC15" s="9" t="str">
        <f>IF(AB15 &lt;&gt; "",AB15+1,IF(WEEKDAY("1." &amp;AB14&amp;"."&amp;$B$1)=COLUMN($B$4),DATE($B$1,AB14,1),""))</f>
        <v/>
      </c>
      <c r="AD15" s="10" t="str">
        <f>IF(AC15 &lt;&gt; "",AC15+1,IF(WEEKDAY("1." &amp;AB14&amp;"."&amp;$B$1)=COLUMN($C$4),DATE($B$1,AB14,1),""))</f>
        <v/>
      </c>
      <c r="AE15" s="10" t="str">
        <f>IF(AD15 &lt;&gt; "",AD15+1,IF(WEEKDAY("1." &amp;AB14&amp;"."&amp;$B$1)=COLUMN($D$4),DATE($B$1,AB14,1),""))</f>
        <v/>
      </c>
      <c r="AF15" s="10" t="str">
        <f>IF(AE15 &lt;&gt; "",AE15+1,IF(WEEKDAY("1." &amp;AB14&amp;"."&amp;$B$1)=COLUMN($E$4),DATE($B$1,AB14,1),""))</f>
        <v/>
      </c>
      <c r="AG15" s="10" t="str">
        <f>IF(AF15 &lt;&gt; "",AF15+1,IF(WEEKDAY("1." &amp;AB14&amp;"."&amp;$B$1)=COLUMN($F$4),DATE($B$1,AB14,1),""))</f>
        <v/>
      </c>
      <c r="AH15" s="11">
        <f>IF(AG15 &lt;&gt; "",AG15+1,IF(WEEKDAY("1." &amp;AB14&amp;"."&amp;$B$1)=COLUMN($G$4),DATE($B$1,AB14,1),""))</f>
        <v>46235</v>
      </c>
      <c r="AI15" s="11">
        <f>IF(AH15 &lt;&gt; "",AH15+1,IF(WEEKDAY("1." &amp;AB14&amp;"."&amp;$B$1)=1,DATE($B$1,AB14,1),""))</f>
        <v>46236</v>
      </c>
      <c r="AJ15" s="12">
        <f>IF(AA20&lt;&gt;"",IF(Z20&lt;&gt;"",AA20+1,AA20),IF(AA19&lt;&gt;"",IF(Z19&lt;&gt;"",AA19+1,AA19),IF(AA18&lt;&gt;"",IF(Z18&lt;&gt;"",AA18+1,AA18))))</f>
        <v>31</v>
      </c>
    </row>
    <row r="16" spans="1:36" ht="12.75" customHeight="1">
      <c r="A16" s="1"/>
      <c r="B16" s="9">
        <f>H15+1</f>
        <v>46146</v>
      </c>
      <c r="C16" s="10">
        <f t="shared" ref="C16:H18" si="4">B16+1</f>
        <v>46147</v>
      </c>
      <c r="D16" s="10">
        <f t="shared" si="4"/>
        <v>46148</v>
      </c>
      <c r="E16" s="10">
        <f t="shared" si="4"/>
        <v>46149</v>
      </c>
      <c r="F16" s="10">
        <f t="shared" si="4"/>
        <v>46150</v>
      </c>
      <c r="G16" s="11">
        <f t="shared" si="4"/>
        <v>46151</v>
      </c>
      <c r="H16" s="11">
        <f t="shared" si="4"/>
        <v>46152</v>
      </c>
      <c r="I16" s="12">
        <f>IF(B16&lt;&gt;"",I15+1,"")</f>
        <v>19</v>
      </c>
      <c r="J16" s="1"/>
      <c r="K16" s="9">
        <f>Q15+1</f>
        <v>46181</v>
      </c>
      <c r="L16" s="10">
        <f t="shared" ref="L16:Q18" si="5">K16+1</f>
        <v>46182</v>
      </c>
      <c r="M16" s="10">
        <f t="shared" si="5"/>
        <v>46183</v>
      </c>
      <c r="N16" s="10">
        <f t="shared" si="5"/>
        <v>46184</v>
      </c>
      <c r="O16" s="10">
        <f t="shared" si="5"/>
        <v>46185</v>
      </c>
      <c r="P16" s="11">
        <f t="shared" si="5"/>
        <v>46186</v>
      </c>
      <c r="Q16" s="11">
        <f t="shared" si="5"/>
        <v>46187</v>
      </c>
      <c r="R16" s="12">
        <f>IF(K16&lt;&gt;"",R15+1,"")</f>
        <v>24</v>
      </c>
      <c r="S16" s="1"/>
      <c r="T16" s="9">
        <f>Z15+1</f>
        <v>46209</v>
      </c>
      <c r="U16" s="10">
        <f t="shared" ref="U16:Z18" si="6">T16+1</f>
        <v>46210</v>
      </c>
      <c r="V16" s="10">
        <f t="shared" si="6"/>
        <v>46211</v>
      </c>
      <c r="W16" s="10">
        <f t="shared" si="6"/>
        <v>46212</v>
      </c>
      <c r="X16" s="10">
        <f t="shared" si="6"/>
        <v>46213</v>
      </c>
      <c r="Y16" s="11">
        <f t="shared" si="6"/>
        <v>46214</v>
      </c>
      <c r="Z16" s="11">
        <f t="shared" si="6"/>
        <v>46215</v>
      </c>
      <c r="AA16" s="12">
        <f>IF(T16&lt;&gt;"",AA15+1,"")</f>
        <v>28</v>
      </c>
      <c r="AB16" s="1"/>
      <c r="AC16" s="9">
        <f>AI15+1</f>
        <v>46237</v>
      </c>
      <c r="AD16" s="10">
        <f t="shared" ref="AD16:AI18" si="7">AC16+1</f>
        <v>46238</v>
      </c>
      <c r="AE16" s="10">
        <f t="shared" si="7"/>
        <v>46239</v>
      </c>
      <c r="AF16" s="10">
        <f t="shared" si="7"/>
        <v>46240</v>
      </c>
      <c r="AG16" s="10">
        <f t="shared" si="7"/>
        <v>46241</v>
      </c>
      <c r="AH16" s="11">
        <f t="shared" si="7"/>
        <v>46242</v>
      </c>
      <c r="AI16" s="11">
        <f t="shared" si="7"/>
        <v>46243</v>
      </c>
      <c r="AJ16" s="12">
        <f>IF(AC16&lt;&gt;"",AJ15+1,"")</f>
        <v>32</v>
      </c>
    </row>
    <row r="17" spans="1:36" ht="12.75" customHeight="1">
      <c r="A17" s="1"/>
      <c r="B17" s="9">
        <f>H16+1</f>
        <v>46153</v>
      </c>
      <c r="C17" s="10">
        <f t="shared" si="4"/>
        <v>46154</v>
      </c>
      <c r="D17" s="10">
        <f t="shared" si="4"/>
        <v>46155</v>
      </c>
      <c r="E17" s="10">
        <f t="shared" si="4"/>
        <v>46156</v>
      </c>
      <c r="F17" s="10">
        <f t="shared" si="4"/>
        <v>46157</v>
      </c>
      <c r="G17" s="11">
        <f t="shared" si="4"/>
        <v>46158</v>
      </c>
      <c r="H17" s="11">
        <f t="shared" si="4"/>
        <v>46159</v>
      </c>
      <c r="I17" s="12">
        <f>IF(B17&lt;&gt;"",I16+1,"")</f>
        <v>20</v>
      </c>
      <c r="J17" s="1"/>
      <c r="K17" s="9">
        <f>Q16+1</f>
        <v>46188</v>
      </c>
      <c r="L17" s="10">
        <f t="shared" si="5"/>
        <v>46189</v>
      </c>
      <c r="M17" s="10">
        <f t="shared" si="5"/>
        <v>46190</v>
      </c>
      <c r="N17" s="10">
        <f t="shared" si="5"/>
        <v>46191</v>
      </c>
      <c r="O17" s="10">
        <f t="shared" si="5"/>
        <v>46192</v>
      </c>
      <c r="P17" s="11">
        <f t="shared" si="5"/>
        <v>46193</v>
      </c>
      <c r="Q17" s="11">
        <f t="shared" si="5"/>
        <v>46194</v>
      </c>
      <c r="R17" s="12">
        <f>IF(K17&lt;&gt;"",R16+1,"")</f>
        <v>25</v>
      </c>
      <c r="S17" s="1"/>
      <c r="T17" s="9">
        <f>Z16+1</f>
        <v>46216</v>
      </c>
      <c r="U17" s="10">
        <f t="shared" si="6"/>
        <v>46217</v>
      </c>
      <c r="V17" s="10">
        <f t="shared" si="6"/>
        <v>46218</v>
      </c>
      <c r="W17" s="10">
        <f t="shared" si="6"/>
        <v>46219</v>
      </c>
      <c r="X17" s="10">
        <f t="shared" si="6"/>
        <v>46220</v>
      </c>
      <c r="Y17" s="11">
        <f t="shared" si="6"/>
        <v>46221</v>
      </c>
      <c r="Z17" s="11">
        <f t="shared" si="6"/>
        <v>46222</v>
      </c>
      <c r="AA17" s="12">
        <f>IF(T17&lt;&gt;"",AA16+1,"")</f>
        <v>29</v>
      </c>
      <c r="AB17" s="1"/>
      <c r="AC17" s="9">
        <f>AI16+1</f>
        <v>46244</v>
      </c>
      <c r="AD17" s="10">
        <f t="shared" si="7"/>
        <v>46245</v>
      </c>
      <c r="AE17" s="10">
        <f t="shared" si="7"/>
        <v>46246</v>
      </c>
      <c r="AF17" s="10">
        <f t="shared" si="7"/>
        <v>46247</v>
      </c>
      <c r="AG17" s="10">
        <f t="shared" si="7"/>
        <v>46248</v>
      </c>
      <c r="AH17" s="11">
        <f t="shared" si="7"/>
        <v>46249</v>
      </c>
      <c r="AI17" s="11">
        <f t="shared" si="7"/>
        <v>46250</v>
      </c>
      <c r="AJ17" s="12">
        <f>IF(AC17&lt;&gt;"",AJ16+1,"")</f>
        <v>33</v>
      </c>
    </row>
    <row r="18" spans="1:36" ht="12.75" customHeight="1">
      <c r="A18" s="1"/>
      <c r="B18" s="9">
        <f>H17+1</f>
        <v>46160</v>
      </c>
      <c r="C18" s="10">
        <f t="shared" si="4"/>
        <v>46161</v>
      </c>
      <c r="D18" s="10">
        <f t="shared" si="4"/>
        <v>46162</v>
      </c>
      <c r="E18" s="10">
        <f t="shared" si="4"/>
        <v>46163</v>
      </c>
      <c r="F18" s="10">
        <f t="shared" si="4"/>
        <v>46164</v>
      </c>
      <c r="G18" s="11">
        <f t="shared" si="4"/>
        <v>46165</v>
      </c>
      <c r="H18" s="11">
        <f t="shared" si="4"/>
        <v>46166</v>
      </c>
      <c r="I18" s="12">
        <f>IF(B18&lt;&gt;"",I17+1,"")</f>
        <v>21</v>
      </c>
      <c r="J18" s="1"/>
      <c r="K18" s="9">
        <f>Q17+1</f>
        <v>46195</v>
      </c>
      <c r="L18" s="10">
        <f t="shared" si="5"/>
        <v>46196</v>
      </c>
      <c r="M18" s="10">
        <f t="shared" si="5"/>
        <v>46197</v>
      </c>
      <c r="N18" s="10">
        <f t="shared" si="5"/>
        <v>46198</v>
      </c>
      <c r="O18" s="10">
        <f t="shared" si="5"/>
        <v>46199</v>
      </c>
      <c r="P18" s="11">
        <f t="shared" si="5"/>
        <v>46200</v>
      </c>
      <c r="Q18" s="11">
        <f t="shared" si="5"/>
        <v>46201</v>
      </c>
      <c r="R18" s="12">
        <f>IF(K18&lt;&gt;"",R17+1,"")</f>
        <v>26</v>
      </c>
      <c r="S18" s="1"/>
      <c r="T18" s="9">
        <f>Z17+1</f>
        <v>46223</v>
      </c>
      <c r="U18" s="10">
        <f t="shared" si="6"/>
        <v>46224</v>
      </c>
      <c r="V18" s="10">
        <f t="shared" si="6"/>
        <v>46225</v>
      </c>
      <c r="W18" s="10">
        <f t="shared" si="6"/>
        <v>46226</v>
      </c>
      <c r="X18" s="10">
        <f t="shared" si="6"/>
        <v>46227</v>
      </c>
      <c r="Y18" s="11">
        <f t="shared" si="6"/>
        <v>46228</v>
      </c>
      <c r="Z18" s="11">
        <f t="shared" si="6"/>
        <v>46229</v>
      </c>
      <c r="AA18" s="12">
        <f>IF(T18&lt;&gt;"",AA17+1,"")</f>
        <v>30</v>
      </c>
      <c r="AB18" s="1"/>
      <c r="AC18" s="9">
        <f>AI17+1</f>
        <v>46251</v>
      </c>
      <c r="AD18" s="10">
        <f t="shared" si="7"/>
        <v>46252</v>
      </c>
      <c r="AE18" s="10">
        <f t="shared" si="7"/>
        <v>46253</v>
      </c>
      <c r="AF18" s="10">
        <f t="shared" si="7"/>
        <v>46254</v>
      </c>
      <c r="AG18" s="10">
        <f t="shared" si="7"/>
        <v>46255</v>
      </c>
      <c r="AH18" s="11">
        <f t="shared" si="7"/>
        <v>46256</v>
      </c>
      <c r="AI18" s="11">
        <f t="shared" si="7"/>
        <v>46257</v>
      </c>
      <c r="AJ18" s="12">
        <f>IF(AC18&lt;&gt;"",AJ17+1,"")</f>
        <v>34</v>
      </c>
    </row>
    <row r="19" spans="1:36" ht="12.75" customHeight="1">
      <c r="A19" s="1"/>
      <c r="B19" s="9">
        <f>IF(MONTH(H18+1) = A14,H18+1,"")</f>
        <v>46167</v>
      </c>
      <c r="C19" s="10">
        <f>IF(B19 &lt;&gt; "",IF(MONTH(B19+1) = A14,B19+1,""),"")</f>
        <v>46168</v>
      </c>
      <c r="D19" s="10">
        <f>IF(C19 &lt;&gt; "",IF(MONTH(C19+1) = A14,C19+1,""),"")</f>
        <v>46169</v>
      </c>
      <c r="E19" s="10">
        <f>IF(D19 &lt;&gt; "",IF(MONTH(D19+1) = A14,D19+1,""),"")</f>
        <v>46170</v>
      </c>
      <c r="F19" s="10">
        <f>IF(E19 &lt;&gt; "",IF(MONTH(E19+1) = A14,E19+1,""),"")</f>
        <v>46171</v>
      </c>
      <c r="G19" s="11">
        <f>IF(F19 &lt;&gt; "",IF(MONTH(F19+1) = A14,F19+1,""),"")</f>
        <v>46172</v>
      </c>
      <c r="H19" s="11">
        <f>IF(G19 &lt;&gt; "",IF(MONTH(G19+1) = A14,G19+1,""),"")</f>
        <v>46173</v>
      </c>
      <c r="I19" s="12">
        <f>IF(B19&lt;&gt;"",I18+1,"")</f>
        <v>22</v>
      </c>
      <c r="J19" s="1"/>
      <c r="K19" s="9">
        <f>IF(MONTH(Q18+1) = J14,Q18+1,"")</f>
        <v>46202</v>
      </c>
      <c r="L19" s="10">
        <f>IF(K19 &lt;&gt; "",IF(MONTH(K19+1) = J14,K19+1,""),"")</f>
        <v>46203</v>
      </c>
      <c r="M19" s="10" t="str">
        <f>IF(L19 &lt;&gt; "",IF(MONTH(L19+1) = J14,L19+1,""),"")</f>
        <v/>
      </c>
      <c r="N19" s="10" t="str">
        <f>IF(M19 &lt;&gt; "",IF(MONTH(M19+1) = J14,M19+1,""),"")</f>
        <v/>
      </c>
      <c r="O19" s="10" t="str">
        <f>IF(N19 &lt;&gt; "",IF(MONTH(N19+1) = J14,N19+1,""),"")</f>
        <v/>
      </c>
      <c r="P19" s="11" t="str">
        <f>IF(O19 &lt;&gt; "",IF(MONTH(O19+1) = J14,O19+1,""),"")</f>
        <v/>
      </c>
      <c r="Q19" s="11" t="str">
        <f>IF(P19 &lt;&gt; "",IF(MONTH(P19+1) = J14,P19+1,""),"")</f>
        <v/>
      </c>
      <c r="R19" s="12">
        <f>IF(K19&lt;&gt;"",R18+1,"")</f>
        <v>27</v>
      </c>
      <c r="S19" s="1"/>
      <c r="T19" s="9">
        <f>IF(MONTH(Z18+1) = S14,Z18+1,"")</f>
        <v>46230</v>
      </c>
      <c r="U19" s="10">
        <f>IF(T19 &lt;&gt; "",IF(MONTH(T19+1) = S14,T19+1,""),"")</f>
        <v>46231</v>
      </c>
      <c r="V19" s="10">
        <f>IF(U19 &lt;&gt; "",IF(MONTH(U19+1) = S14,U19+1,""),"")</f>
        <v>46232</v>
      </c>
      <c r="W19" s="10">
        <f>IF(V19 &lt;&gt; "",IF(MONTH(V19+1) = S14,V19+1,""),"")</f>
        <v>46233</v>
      </c>
      <c r="X19" s="10">
        <f>IF(W19 &lt;&gt; "",IF(MONTH(W19+1) = S14,W19+1,""),"")</f>
        <v>46234</v>
      </c>
      <c r="Y19" s="11" t="str">
        <f>IF(X19 &lt;&gt; "",IF(MONTH(X19+1) = S14,X19+1,""),"")</f>
        <v/>
      </c>
      <c r="Z19" s="11" t="str">
        <f>IF(Y19 &lt;&gt; "",IF(MONTH(Y19+1) = S14,Y19+1,""),"")</f>
        <v/>
      </c>
      <c r="AA19" s="12">
        <f>IF(T19&lt;&gt;"",AA18+1,"")</f>
        <v>31</v>
      </c>
      <c r="AB19" s="1"/>
      <c r="AC19" s="9">
        <f>IF(MONTH(AI18+1) = AB14,AI18+1,"")</f>
        <v>46258</v>
      </c>
      <c r="AD19" s="10">
        <f>IF(AC19 &lt;&gt; "",IF(MONTH(AC19+1) = AB14,AC19+1,""),"")</f>
        <v>46259</v>
      </c>
      <c r="AE19" s="10">
        <f>IF(AD19 &lt;&gt; "",IF(MONTH(AD19+1) = AB14,AD19+1,""),"")</f>
        <v>46260</v>
      </c>
      <c r="AF19" s="10">
        <f>IF(AE19 &lt;&gt; "",IF(MONTH(AE19+1) = AB14,AE19+1,""),"")</f>
        <v>46261</v>
      </c>
      <c r="AG19" s="10">
        <f>IF(AF19 &lt;&gt; "",IF(MONTH(AF19+1) = AB14,AF19+1,""),"")</f>
        <v>46262</v>
      </c>
      <c r="AH19" s="11">
        <f>IF(AG19 &lt;&gt; "",IF(MONTH(AG19+1) = AB14,AG19+1,""),"")</f>
        <v>46263</v>
      </c>
      <c r="AI19" s="11">
        <f>IF(AH19 &lt;&gt; "",IF(MONTH(AH19+1) = AB14,AH19+1,""),"")</f>
        <v>46264</v>
      </c>
      <c r="AJ19" s="12">
        <f>IF(AC19&lt;&gt;"",AJ18+1,"")</f>
        <v>35</v>
      </c>
    </row>
    <row r="20" spans="1:36" ht="12.75" customHeight="1">
      <c r="A20" s="1"/>
      <c r="B20" s="13" t="str">
        <f>IF(H19&lt;&gt;"",IF(MONTH(H19+1) = A14,H19+1,""),"")</f>
        <v/>
      </c>
      <c r="C20" s="14" t="str">
        <f>IF(B20 &lt;&gt; "",IF(MONTH(B20+1) = A14,B20+1,""),"")</f>
        <v/>
      </c>
      <c r="D20" s="14" t="str">
        <f>IF(C20 &lt;&gt; "",IF(MONTH(C20+1) = A14,C20+1,""),"")</f>
        <v/>
      </c>
      <c r="E20" s="14" t="str">
        <f>IF(D20 &lt;&gt; "",IF(MONTH(D20+1) = A14,D20+1,""),"")</f>
        <v/>
      </c>
      <c r="F20" s="14" t="str">
        <f>IF(E20 &lt;&gt; "",IF(MONTH(E20+1) = A14,E20+1,""),"")</f>
        <v/>
      </c>
      <c r="G20" s="15" t="str">
        <f>IF(F20 &lt;&gt; "",IF(MONTH(F20+1) = A14,F20+1,""),"")</f>
        <v/>
      </c>
      <c r="H20" s="15" t="str">
        <f>IF(G20 &lt;&gt; "",IF(MONTH(G20+1) = A14,G20+1,""),"")</f>
        <v/>
      </c>
      <c r="I20" s="16" t="str">
        <f>IF(B20&lt;&gt;"",I19+1,"")</f>
        <v/>
      </c>
      <c r="J20" s="1"/>
      <c r="K20" s="13" t="str">
        <f>IF(Q19&lt;&gt;"",IF(MONTH(Q19+1) = J14,Q19+1,""),"")</f>
        <v/>
      </c>
      <c r="L20" s="14" t="str">
        <f>IF(K20 &lt;&gt; "",IF(MONTH(K20+1) = J14,K20+1,""),"")</f>
        <v/>
      </c>
      <c r="M20" s="14" t="str">
        <f>IF(L20 &lt;&gt; "",IF(MONTH(L20+1) = J14,L20+1,""),"")</f>
        <v/>
      </c>
      <c r="N20" s="14" t="str">
        <f>IF(M20 &lt;&gt; "",IF(MONTH(M20+1) = J14,M20+1,""),"")</f>
        <v/>
      </c>
      <c r="O20" s="14" t="str">
        <f>IF(N20 &lt;&gt; "",IF(MONTH(N20+1) = J14,N20+1,""),"")</f>
        <v/>
      </c>
      <c r="P20" s="15" t="str">
        <f>IF(O20 &lt;&gt; "",IF(MONTH(O20+1) = J14,O20+1,""),"")</f>
        <v/>
      </c>
      <c r="Q20" s="15" t="str">
        <f>IF(P20 &lt;&gt; "",IF(MONTH(P20+1) = J14,P20+1,""),"")</f>
        <v/>
      </c>
      <c r="R20" s="16" t="str">
        <f>IF(K20&lt;&gt;"",R19+1,"")</f>
        <v/>
      </c>
      <c r="S20" s="1"/>
      <c r="T20" s="13" t="str">
        <f>IF(Z19&lt;&gt;"",IF(MONTH(Z19+1) = S14,Z19+1,""),"")</f>
        <v/>
      </c>
      <c r="U20" s="14" t="str">
        <f>IF(T20 &lt;&gt; "",IF(MONTH(T20+1) = S14,T20+1,""),"")</f>
        <v/>
      </c>
      <c r="V20" s="14" t="str">
        <f>IF(U20 &lt;&gt; "",IF(MONTH(U20+1) = S14,U20+1,""),"")</f>
        <v/>
      </c>
      <c r="W20" s="14" t="str">
        <f>IF(V20 &lt;&gt; "",IF(MONTH(V20+1) = S14,V20+1,""),"")</f>
        <v/>
      </c>
      <c r="X20" s="14" t="str">
        <f>IF(W20 &lt;&gt; "",IF(MONTH(W20+1) = S14,W20+1,""),"")</f>
        <v/>
      </c>
      <c r="Y20" s="15" t="str">
        <f>IF(X20 &lt;&gt; "",IF(MONTH(X20+1) = S14,X20+1,""),"")</f>
        <v/>
      </c>
      <c r="Z20" s="15" t="str">
        <f>IF(Y20 &lt;&gt; "",IF(MONTH(Y20+1) = S14,Y20+1,""),"")</f>
        <v/>
      </c>
      <c r="AA20" s="16" t="str">
        <f>IF(T20&lt;&gt;"",AA19+1,"")</f>
        <v/>
      </c>
      <c r="AB20" s="1"/>
      <c r="AC20" s="13">
        <f>IF(AI19&lt;&gt;"",IF(MONTH(AI19+1) = AB14,AI19+1,""),"")</f>
        <v>46265</v>
      </c>
      <c r="AD20" s="14" t="str">
        <f>IF(AC20 &lt;&gt; "",IF(MONTH(AC20+1) = AB14,AC20+1,""),"")</f>
        <v/>
      </c>
      <c r="AE20" s="14" t="str">
        <f>IF(AD20 &lt;&gt; "",IF(MONTH(AD20+1) = AB14,AD20+1,""),"")</f>
        <v/>
      </c>
      <c r="AF20" s="14" t="str">
        <f>IF(AE20 &lt;&gt; "",IF(MONTH(AE20+1) = AB14,AE20+1,""),"")</f>
        <v/>
      </c>
      <c r="AG20" s="14" t="str">
        <f>IF(AF20 &lt;&gt; "",IF(MONTH(AF20+1) = AB14,AF20+1,""),"")</f>
        <v/>
      </c>
      <c r="AH20" s="15" t="str">
        <f>IF(AG20 &lt;&gt; "",IF(MONTH(AG20+1) = AB14,AG20+1,""),"")</f>
        <v/>
      </c>
      <c r="AI20" s="15" t="str">
        <f>IF(AH20 &lt;&gt; "",IF(MONTH(AH20+1) = AB14,AH20+1,""),"")</f>
        <v/>
      </c>
      <c r="AJ20" s="16">
        <f>IF(AC20&lt;&gt;"",AJ19+1,"")</f>
        <v>36</v>
      </c>
    </row>
    <row r="21" spans="1:36" ht="12.75" customHeight="1">
      <c r="A21" s="1"/>
      <c r="B21" s="17"/>
      <c r="C21" s="17"/>
      <c r="D21" s="17"/>
      <c r="E21" s="17"/>
      <c r="F21" s="17"/>
      <c r="G21" s="18"/>
      <c r="H21" s="18"/>
      <c r="I21" s="18"/>
      <c r="J21" s="1"/>
      <c r="K21" s="17"/>
      <c r="L21" s="17"/>
      <c r="M21" s="17"/>
      <c r="N21" s="17"/>
      <c r="O21" s="17"/>
      <c r="P21" s="18"/>
      <c r="Q21" s="18"/>
      <c r="R21" s="18"/>
      <c r="S21" s="1"/>
      <c r="T21" s="17"/>
      <c r="U21" s="17"/>
      <c r="V21" s="17"/>
      <c r="W21" s="17"/>
      <c r="X21" s="17"/>
      <c r="Y21" s="18"/>
      <c r="Z21" s="18"/>
      <c r="AA21" s="18"/>
      <c r="AB21" s="1"/>
      <c r="AC21" s="17"/>
      <c r="AD21" s="17"/>
      <c r="AE21" s="17"/>
      <c r="AF21" s="17"/>
      <c r="AG21" s="17"/>
      <c r="AH21" s="18"/>
      <c r="AI21" s="18"/>
      <c r="AJ21" s="18"/>
    </row>
    <row r="22" spans="1:36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</row>
    <row r="23" spans="1:36" ht="12.75" customHeight="1">
      <c r="A23" s="1"/>
      <c r="B23" s="131">
        <f>DATE(A14,A24,1)</f>
        <v>2071</v>
      </c>
      <c r="C23" s="132"/>
      <c r="D23" s="132"/>
      <c r="E23" s="132"/>
      <c r="F23" s="132"/>
      <c r="G23" s="132"/>
      <c r="H23" s="132"/>
      <c r="I23" s="133"/>
      <c r="J23" s="1"/>
      <c r="K23" s="131">
        <f>DATE(J14,J24,1)</f>
        <v>2466</v>
      </c>
      <c r="L23" s="132"/>
      <c r="M23" s="132"/>
      <c r="N23" s="132"/>
      <c r="O23" s="132"/>
      <c r="P23" s="132"/>
      <c r="Q23" s="132"/>
      <c r="R23" s="133"/>
      <c r="S23" s="1"/>
      <c r="T23" s="131">
        <f>DATE(S14,S24,1)</f>
        <v>2862</v>
      </c>
      <c r="U23" s="132"/>
      <c r="V23" s="132"/>
      <c r="W23" s="132"/>
      <c r="X23" s="132"/>
      <c r="Y23" s="132"/>
      <c r="Z23" s="132"/>
      <c r="AA23" s="133"/>
      <c r="AB23" s="1"/>
      <c r="AC23" s="131">
        <f>DATE(AB14,AB24,1)</f>
        <v>3258</v>
      </c>
      <c r="AD23" s="132"/>
      <c r="AE23" s="132"/>
      <c r="AF23" s="132"/>
      <c r="AG23" s="132"/>
      <c r="AH23" s="132"/>
      <c r="AI23" s="132"/>
      <c r="AJ23" s="133"/>
    </row>
    <row r="24" spans="1:36" ht="12.75" customHeight="1">
      <c r="A24" s="3">
        <f>AB14+1</f>
        <v>9</v>
      </c>
      <c r="B24" s="4" t="s">
        <v>3</v>
      </c>
      <c r="C24" s="5" t="s">
        <v>4</v>
      </c>
      <c r="D24" s="5" t="s">
        <v>5</v>
      </c>
      <c r="E24" s="5" t="s">
        <v>6</v>
      </c>
      <c r="F24" s="5" t="s">
        <v>7</v>
      </c>
      <c r="G24" s="6" t="s">
        <v>8</v>
      </c>
      <c r="H24" s="7" t="s">
        <v>9</v>
      </c>
      <c r="I24" s="8" t="s">
        <v>10</v>
      </c>
      <c r="J24" s="3">
        <f>A24+1</f>
        <v>10</v>
      </c>
      <c r="K24" s="4" t="s">
        <v>3</v>
      </c>
      <c r="L24" s="5" t="s">
        <v>4</v>
      </c>
      <c r="M24" s="5" t="s">
        <v>5</v>
      </c>
      <c r="N24" s="5" t="s">
        <v>6</v>
      </c>
      <c r="O24" s="5" t="s">
        <v>7</v>
      </c>
      <c r="P24" s="6" t="s">
        <v>8</v>
      </c>
      <c r="Q24" s="7" t="s">
        <v>9</v>
      </c>
      <c r="R24" s="8" t="s">
        <v>10</v>
      </c>
      <c r="S24" s="3">
        <f>J24+1</f>
        <v>11</v>
      </c>
      <c r="T24" s="4" t="s">
        <v>3</v>
      </c>
      <c r="U24" s="5" t="s">
        <v>4</v>
      </c>
      <c r="V24" s="5" t="s">
        <v>5</v>
      </c>
      <c r="W24" s="5" t="s">
        <v>6</v>
      </c>
      <c r="X24" s="5" t="s">
        <v>7</v>
      </c>
      <c r="Y24" s="6" t="s">
        <v>8</v>
      </c>
      <c r="Z24" s="7" t="s">
        <v>9</v>
      </c>
      <c r="AA24" s="8" t="s">
        <v>10</v>
      </c>
      <c r="AB24" s="3">
        <f>S24+1</f>
        <v>12</v>
      </c>
      <c r="AC24" s="4" t="s">
        <v>3</v>
      </c>
      <c r="AD24" s="5" t="s">
        <v>4</v>
      </c>
      <c r="AE24" s="5" t="s">
        <v>5</v>
      </c>
      <c r="AF24" s="5" t="s">
        <v>6</v>
      </c>
      <c r="AG24" s="5" t="s">
        <v>7</v>
      </c>
      <c r="AH24" s="6" t="s">
        <v>8</v>
      </c>
      <c r="AI24" s="7" t="s">
        <v>9</v>
      </c>
      <c r="AJ24" s="8" t="s">
        <v>10</v>
      </c>
    </row>
    <row r="25" spans="1:36" ht="12.75" customHeight="1">
      <c r="A25" s="1"/>
      <c r="B25" s="9" t="str">
        <f>IF(A25 &lt;&gt; "",A25+1,IF(WEEKDAY("1." &amp;A24&amp;"."&amp;$B$1)=COLUMN($B$4),DATE($B$1,A24,1),""))</f>
        <v/>
      </c>
      <c r="C25" s="10">
        <f>IF(B25 &lt;&gt; "",B25+1,IF(WEEKDAY("1." &amp;A24&amp;"."&amp;$B$1)=COLUMN($C$4),DATE($B$1,A24,1),""))</f>
        <v>46266</v>
      </c>
      <c r="D25" s="10">
        <f>IF(C25 &lt;&gt; "",C25+1,IF(WEEKDAY("1." &amp;A24&amp;"."&amp;$B$1)=COLUMN($D$4),DATE($B$1,A24,1),""))</f>
        <v>46267</v>
      </c>
      <c r="E25" s="10">
        <f>IF(D25 &lt;&gt; "",D25+1,IF(WEEKDAY("1." &amp;A24&amp;"."&amp;$B$1)=COLUMN($E$4),DATE($B$1,A24,1),""))</f>
        <v>46268</v>
      </c>
      <c r="F25" s="10">
        <f>IF(E25 &lt;&gt; "",E25+1,IF(WEEKDAY("1." &amp;A24&amp;"."&amp;$B$1)=COLUMN($F$4),DATE($B$1,A24,1),""))</f>
        <v>46269</v>
      </c>
      <c r="G25" s="11">
        <f>IF(F25 &lt;&gt; "",F25+1,IF(WEEKDAY("1." &amp;A24&amp;"."&amp;$B$1)=COLUMN($G$4),DATE($B$1,A24,1),""))</f>
        <v>46270</v>
      </c>
      <c r="H25" s="11">
        <f>IF(G25 &lt;&gt; "",G25+1,IF(WEEKDAY("1." &amp;A24&amp;"."&amp;$B$1)=1,DATE($B$1,A24,1),""))</f>
        <v>46271</v>
      </c>
      <c r="I25" s="12">
        <f>IF(AJ20&lt;&gt;"",IF(AI20&lt;&gt;"",AJ20+1,AJ20),IF(AJ19&lt;&gt;"",IF(AI19&lt;&gt;"",AJ19+1,AJ19),IF(AJ18&lt;&gt;"",IF(AI18&lt;&gt;"",AJ18+1,AJ18))))</f>
        <v>36</v>
      </c>
      <c r="J25" s="1"/>
      <c r="K25" s="9" t="str">
        <f>IF(J25 &lt;&gt; "",J25+1,IF(WEEKDAY("1." &amp;J24&amp;"."&amp;$B$1)=COLUMN($B$4),DATE($B$1,J24,1),""))</f>
        <v/>
      </c>
      <c r="L25" s="10" t="str">
        <f>IF(K25 &lt;&gt; "",K25+1,IF(WEEKDAY("1." &amp;J24&amp;"."&amp;$B$1)=COLUMN($C$4),DATE($B$1,J24,1),""))</f>
        <v/>
      </c>
      <c r="M25" s="10" t="str">
        <f>IF(L25 &lt;&gt; "",L25+1,IF(WEEKDAY("1." &amp;J24&amp;"."&amp;$B$1)=COLUMN($D$4),DATE($B$1,J24,1),""))</f>
        <v/>
      </c>
      <c r="N25" s="10">
        <f>IF(M25 &lt;&gt; "",M25+1,IF(WEEKDAY("1." &amp;J24&amp;"."&amp;$B$1)=COLUMN($E$4),DATE($B$1,J24,1),""))</f>
        <v>46296</v>
      </c>
      <c r="O25" s="10">
        <f>IF(N25 &lt;&gt; "",N25+1,IF(WEEKDAY("1." &amp;J24&amp;"."&amp;$B$1)=COLUMN($F$4),DATE($B$1,J24,1),""))</f>
        <v>46297</v>
      </c>
      <c r="P25" s="11">
        <f>IF(O25 &lt;&gt; "",O25+1,IF(WEEKDAY("1." &amp;J24&amp;"."&amp;$B$1)=COLUMN($G$4),DATE($B$1,J24,1),""))</f>
        <v>46298</v>
      </c>
      <c r="Q25" s="11">
        <f>IF(P25 &lt;&gt; "",P25+1,IF(WEEKDAY("1." &amp;J24&amp;"."&amp;$B$1)=1,DATE($B$1,J24,1),""))</f>
        <v>46299</v>
      </c>
      <c r="R25" s="12">
        <f>IF(I30&lt;&gt;"",IF(H30&lt;&gt;"",I30+1,I30),IF(I29&lt;&gt;"",IF(H29&lt;&gt;"",I29+1,I29),IF(I28&lt;&gt;"",IF(H28&lt;&gt;"",I28+1,I28))))</f>
        <v>40</v>
      </c>
      <c r="S25" s="1"/>
      <c r="T25" s="9" t="str">
        <f>IF(S25 &lt;&gt; "",S25+1,IF(WEEKDAY("1." &amp;S24&amp;"."&amp;$B$1)=COLUMN($B$4),DATE($B$1,S24,1),""))</f>
        <v/>
      </c>
      <c r="U25" s="10" t="str">
        <f>IF(T25 &lt;&gt; "",T25+1,IF(WEEKDAY("1." &amp;S24&amp;"."&amp;$B$1)=COLUMN($C$4),DATE($B$1,S24,1),""))</f>
        <v/>
      </c>
      <c r="V25" s="10" t="str">
        <f>IF(U25 &lt;&gt; "",U25+1,IF(WEEKDAY("1." &amp;S24&amp;"."&amp;$B$1)=COLUMN($D$4),DATE($B$1,S24,1),""))</f>
        <v/>
      </c>
      <c r="W25" s="10" t="str">
        <f>IF(V25 &lt;&gt; "",V25+1,IF(WEEKDAY("1." &amp;S24&amp;"."&amp;$B$1)=COLUMN($E$4),DATE($B$1,S24,1),""))</f>
        <v/>
      </c>
      <c r="X25" s="10" t="str">
        <f>IF(W25 &lt;&gt; "",W25+1,IF(WEEKDAY("1." &amp;S24&amp;"."&amp;$B$1)=COLUMN($F$4),DATE($B$1,S24,1),""))</f>
        <v/>
      </c>
      <c r="Y25" s="11" t="str">
        <f>IF(X25 &lt;&gt; "",X25+1,IF(WEEKDAY("1." &amp;S24&amp;"."&amp;$B$1)=COLUMN($G$4),DATE($B$1,S24,1),""))</f>
        <v/>
      </c>
      <c r="Z25" s="11">
        <f>IF(Y25 &lt;&gt; "",Y25+1,IF(WEEKDAY("1." &amp;S24&amp;"."&amp;$B$1)=1,DATE($B$1,S24,1),""))</f>
        <v>46327</v>
      </c>
      <c r="AA25" s="12">
        <f>IF(R30&lt;&gt;"",IF(Q30&lt;&gt;"",R30+1,R30),IF(R29&lt;&gt;"",IF(Q29&lt;&gt;"",R29+1,R29),IF(R28&lt;&gt;"",IF(Q28&lt;&gt;"",R28+1,R28))))</f>
        <v>44</v>
      </c>
      <c r="AB25" s="1"/>
      <c r="AC25" s="9" t="str">
        <f>IF(AB25 &lt;&gt; "",AB25+1,IF(WEEKDAY("1." &amp;AB24&amp;"."&amp;$B$1)=COLUMN($B$4),DATE($B$1,AB24,1),""))</f>
        <v/>
      </c>
      <c r="AD25" s="10">
        <f>IF(AC25 &lt;&gt; "",AC25+1,IF(WEEKDAY("1." &amp;AB24&amp;"."&amp;$B$1)=COLUMN($C$4),DATE($B$1,AB24,1),""))</f>
        <v>46357</v>
      </c>
      <c r="AE25" s="10">
        <f>IF(AD25 &lt;&gt; "",AD25+1,IF(WEEKDAY("1." &amp;AB24&amp;"."&amp;$B$1)=COLUMN($D$4),DATE($B$1,AB24,1),""))</f>
        <v>46358</v>
      </c>
      <c r="AF25" s="10">
        <f>IF(AE25 &lt;&gt; "",AE25+1,IF(WEEKDAY("1." &amp;AB24&amp;"."&amp;$B$1)=COLUMN($E$4),DATE($B$1,AB24,1),""))</f>
        <v>46359</v>
      </c>
      <c r="AG25" s="10">
        <f>IF(AF25 &lt;&gt; "",AF25+1,IF(WEEKDAY("1." &amp;AB24&amp;"."&amp;$B$1)=COLUMN($F$4),DATE($B$1,AB24,1),""))</f>
        <v>46360</v>
      </c>
      <c r="AH25" s="11">
        <f>IF(AG25 &lt;&gt; "",AG25+1,IF(WEEKDAY("1." &amp;AB24&amp;"."&amp;$B$1)=COLUMN($G$4),DATE($B$1,AB24,1),""))</f>
        <v>46361</v>
      </c>
      <c r="AI25" s="11">
        <f>IF(AH25 &lt;&gt; "",AH25+1,IF(WEEKDAY("1." &amp;AB24&amp;"."&amp;$B$1)=1,DATE($B$1,AB24,1),""))</f>
        <v>46362</v>
      </c>
      <c r="AJ25" s="12">
        <f>IF(AA30&lt;&gt;"",IF(Z30&lt;&gt;"",AA30+1,AA30),IF(AA29&lt;&gt;"",IF(Z29&lt;&gt;"",AA29+1,AA29),IF(AA28&lt;&gt;"",IF(Z28&lt;&gt;"",AA28+1,AA28))))</f>
        <v>49</v>
      </c>
    </row>
    <row r="26" spans="1:36" ht="12.75" customHeight="1">
      <c r="A26" s="1"/>
      <c r="B26" s="9">
        <f>H25+1</f>
        <v>46272</v>
      </c>
      <c r="C26" s="10">
        <f t="shared" ref="C26:H28" si="8">B26+1</f>
        <v>46273</v>
      </c>
      <c r="D26" s="10">
        <f t="shared" si="8"/>
        <v>46274</v>
      </c>
      <c r="E26" s="10">
        <f t="shared" si="8"/>
        <v>46275</v>
      </c>
      <c r="F26" s="10">
        <f t="shared" si="8"/>
        <v>46276</v>
      </c>
      <c r="G26" s="11">
        <f t="shared" si="8"/>
        <v>46277</v>
      </c>
      <c r="H26" s="11">
        <f t="shared" si="8"/>
        <v>46278</v>
      </c>
      <c r="I26" s="12">
        <f>IF(B26&lt;&gt;"",I25+1,"")</f>
        <v>37</v>
      </c>
      <c r="J26" s="1"/>
      <c r="K26" s="9">
        <f>Q25+1</f>
        <v>46300</v>
      </c>
      <c r="L26" s="10">
        <f t="shared" ref="L26:Q28" si="9">K26+1</f>
        <v>46301</v>
      </c>
      <c r="M26" s="10">
        <f t="shared" si="9"/>
        <v>46302</v>
      </c>
      <c r="N26" s="10">
        <f t="shared" si="9"/>
        <v>46303</v>
      </c>
      <c r="O26" s="10">
        <f t="shared" si="9"/>
        <v>46304</v>
      </c>
      <c r="P26" s="11">
        <f t="shared" si="9"/>
        <v>46305</v>
      </c>
      <c r="Q26" s="11">
        <f t="shared" si="9"/>
        <v>46306</v>
      </c>
      <c r="R26" s="12">
        <f>IF(K26&lt;&gt;"",R25+1,"")</f>
        <v>41</v>
      </c>
      <c r="S26" s="1"/>
      <c r="T26" s="9">
        <f>Z25+1</f>
        <v>46328</v>
      </c>
      <c r="U26" s="10">
        <f t="shared" ref="U26:Z28" si="10">T26+1</f>
        <v>46329</v>
      </c>
      <c r="V26" s="10">
        <f t="shared" si="10"/>
        <v>46330</v>
      </c>
      <c r="W26" s="10">
        <f t="shared" si="10"/>
        <v>46331</v>
      </c>
      <c r="X26" s="10">
        <f t="shared" si="10"/>
        <v>46332</v>
      </c>
      <c r="Y26" s="11">
        <f t="shared" si="10"/>
        <v>46333</v>
      </c>
      <c r="Z26" s="11">
        <f t="shared" si="10"/>
        <v>46334</v>
      </c>
      <c r="AA26" s="12">
        <f>IF(T26&lt;&gt;"",AA25+1,"")</f>
        <v>45</v>
      </c>
      <c r="AB26" s="1"/>
      <c r="AC26" s="9">
        <f>AI25+1</f>
        <v>46363</v>
      </c>
      <c r="AD26" s="10">
        <f t="shared" ref="AD26:AI28" si="11">AC26+1</f>
        <v>46364</v>
      </c>
      <c r="AE26" s="10">
        <f t="shared" si="11"/>
        <v>46365</v>
      </c>
      <c r="AF26" s="10">
        <f t="shared" si="11"/>
        <v>46366</v>
      </c>
      <c r="AG26" s="10">
        <f t="shared" si="11"/>
        <v>46367</v>
      </c>
      <c r="AH26" s="11">
        <f t="shared" si="11"/>
        <v>46368</v>
      </c>
      <c r="AI26" s="11">
        <f t="shared" si="11"/>
        <v>46369</v>
      </c>
      <c r="AJ26" s="12">
        <f>IF(AC26&lt;&gt;"",AJ25+1,"")</f>
        <v>50</v>
      </c>
    </row>
    <row r="27" spans="1:36" ht="12.75" customHeight="1">
      <c r="A27" s="1"/>
      <c r="B27" s="9">
        <f>H26+1</f>
        <v>46279</v>
      </c>
      <c r="C27" s="10">
        <f t="shared" si="8"/>
        <v>46280</v>
      </c>
      <c r="D27" s="10">
        <f t="shared" si="8"/>
        <v>46281</v>
      </c>
      <c r="E27" s="10">
        <f t="shared" si="8"/>
        <v>46282</v>
      </c>
      <c r="F27" s="10">
        <f t="shared" si="8"/>
        <v>46283</v>
      </c>
      <c r="G27" s="11">
        <f t="shared" si="8"/>
        <v>46284</v>
      </c>
      <c r="H27" s="11">
        <f t="shared" si="8"/>
        <v>46285</v>
      </c>
      <c r="I27" s="12">
        <f>IF(B27&lt;&gt;"",I26+1,"")</f>
        <v>38</v>
      </c>
      <c r="J27" s="1"/>
      <c r="K27" s="9">
        <f>Q26+1</f>
        <v>46307</v>
      </c>
      <c r="L27" s="10">
        <f t="shared" si="9"/>
        <v>46308</v>
      </c>
      <c r="M27" s="10">
        <f t="shared" si="9"/>
        <v>46309</v>
      </c>
      <c r="N27" s="10">
        <f t="shared" si="9"/>
        <v>46310</v>
      </c>
      <c r="O27" s="10">
        <f t="shared" si="9"/>
        <v>46311</v>
      </c>
      <c r="P27" s="11">
        <f t="shared" si="9"/>
        <v>46312</v>
      </c>
      <c r="Q27" s="11">
        <f t="shared" si="9"/>
        <v>46313</v>
      </c>
      <c r="R27" s="12">
        <f>IF(K27&lt;&gt;"",R26+1,"")</f>
        <v>42</v>
      </c>
      <c r="S27" s="1"/>
      <c r="T27" s="9">
        <f>Z26+1</f>
        <v>46335</v>
      </c>
      <c r="U27" s="10">
        <f t="shared" si="10"/>
        <v>46336</v>
      </c>
      <c r="V27" s="10">
        <f t="shared" si="10"/>
        <v>46337</v>
      </c>
      <c r="W27" s="10">
        <f t="shared" si="10"/>
        <v>46338</v>
      </c>
      <c r="X27" s="10">
        <f t="shared" si="10"/>
        <v>46339</v>
      </c>
      <c r="Y27" s="11">
        <f t="shared" si="10"/>
        <v>46340</v>
      </c>
      <c r="Z27" s="11">
        <f t="shared" si="10"/>
        <v>46341</v>
      </c>
      <c r="AA27" s="12">
        <f>IF(T27&lt;&gt;"",AA26+1,"")</f>
        <v>46</v>
      </c>
      <c r="AB27" s="1"/>
      <c r="AC27" s="9">
        <f>AI26+1</f>
        <v>46370</v>
      </c>
      <c r="AD27" s="10">
        <f t="shared" si="11"/>
        <v>46371</v>
      </c>
      <c r="AE27" s="10">
        <f t="shared" si="11"/>
        <v>46372</v>
      </c>
      <c r="AF27" s="10">
        <f t="shared" si="11"/>
        <v>46373</v>
      </c>
      <c r="AG27" s="10">
        <f t="shared" si="11"/>
        <v>46374</v>
      </c>
      <c r="AH27" s="11">
        <f t="shared" si="11"/>
        <v>46375</v>
      </c>
      <c r="AI27" s="11">
        <f t="shared" si="11"/>
        <v>46376</v>
      </c>
      <c r="AJ27" s="12">
        <f>IF(AC27&lt;&gt;"",AJ26+1,"")</f>
        <v>51</v>
      </c>
    </row>
    <row r="28" spans="1:36" ht="12.75" customHeight="1">
      <c r="A28" s="1"/>
      <c r="B28" s="9">
        <f>H27+1</f>
        <v>46286</v>
      </c>
      <c r="C28" s="10">
        <f t="shared" si="8"/>
        <v>46287</v>
      </c>
      <c r="D28" s="10">
        <f t="shared" si="8"/>
        <v>46288</v>
      </c>
      <c r="E28" s="10">
        <f t="shared" si="8"/>
        <v>46289</v>
      </c>
      <c r="F28" s="10">
        <f t="shared" si="8"/>
        <v>46290</v>
      </c>
      <c r="G28" s="11">
        <f t="shared" si="8"/>
        <v>46291</v>
      </c>
      <c r="H28" s="11">
        <f t="shared" si="8"/>
        <v>46292</v>
      </c>
      <c r="I28" s="12">
        <f>IF(B28&lt;&gt;"",I27+1,"")</f>
        <v>39</v>
      </c>
      <c r="J28" s="1"/>
      <c r="K28" s="9">
        <f>Q27+1</f>
        <v>46314</v>
      </c>
      <c r="L28" s="10">
        <f t="shared" si="9"/>
        <v>46315</v>
      </c>
      <c r="M28" s="10">
        <f t="shared" si="9"/>
        <v>46316</v>
      </c>
      <c r="N28" s="10">
        <f t="shared" si="9"/>
        <v>46317</v>
      </c>
      <c r="O28" s="10">
        <f t="shared" si="9"/>
        <v>46318</v>
      </c>
      <c r="P28" s="11">
        <f t="shared" si="9"/>
        <v>46319</v>
      </c>
      <c r="Q28" s="11">
        <f t="shared" si="9"/>
        <v>46320</v>
      </c>
      <c r="R28" s="12">
        <f>IF(K28&lt;&gt;"",R27+1,"")</f>
        <v>43</v>
      </c>
      <c r="S28" s="1"/>
      <c r="T28" s="9">
        <f>Z27+1</f>
        <v>46342</v>
      </c>
      <c r="U28" s="10">
        <f t="shared" si="10"/>
        <v>46343</v>
      </c>
      <c r="V28" s="10">
        <f t="shared" si="10"/>
        <v>46344</v>
      </c>
      <c r="W28" s="10">
        <f t="shared" si="10"/>
        <v>46345</v>
      </c>
      <c r="X28" s="10">
        <f t="shared" si="10"/>
        <v>46346</v>
      </c>
      <c r="Y28" s="11">
        <f t="shared" si="10"/>
        <v>46347</v>
      </c>
      <c r="Z28" s="11">
        <f t="shared" si="10"/>
        <v>46348</v>
      </c>
      <c r="AA28" s="12">
        <f>IF(T28&lt;&gt;"",AA27+1,"")</f>
        <v>47</v>
      </c>
      <c r="AB28" s="1"/>
      <c r="AC28" s="9">
        <f>AI27+1</f>
        <v>46377</v>
      </c>
      <c r="AD28" s="10">
        <f t="shared" si="11"/>
        <v>46378</v>
      </c>
      <c r="AE28" s="10">
        <f t="shared" si="11"/>
        <v>46379</v>
      </c>
      <c r="AF28" s="10">
        <f t="shared" si="11"/>
        <v>46380</v>
      </c>
      <c r="AG28" s="10">
        <f t="shared" si="11"/>
        <v>46381</v>
      </c>
      <c r="AH28" s="11">
        <f t="shared" si="11"/>
        <v>46382</v>
      </c>
      <c r="AI28" s="11">
        <f t="shared" si="11"/>
        <v>46383</v>
      </c>
      <c r="AJ28" s="12">
        <f>IF(AC28&lt;&gt;"",AJ27+1,"")</f>
        <v>52</v>
      </c>
    </row>
    <row r="29" spans="1:36" ht="12.75" customHeight="1">
      <c r="A29" s="1"/>
      <c r="B29" s="9">
        <f>IF(MONTH(H28+1) = A24,H28+1,"")</f>
        <v>46293</v>
      </c>
      <c r="C29" s="10">
        <f>IF(B29 &lt;&gt; "",IF(MONTH(B29+1) = A24,B29+1,""),"")</f>
        <v>46294</v>
      </c>
      <c r="D29" s="10">
        <f>IF(C29 &lt;&gt; "",IF(MONTH(C29+1) = A24,C29+1,""),"")</f>
        <v>46295</v>
      </c>
      <c r="E29" s="10" t="str">
        <f>IF(D29 &lt;&gt; "",IF(MONTH(D29+1) = A24,D29+1,""),"")</f>
        <v/>
      </c>
      <c r="F29" s="10" t="str">
        <f>IF(E29 &lt;&gt; "",IF(MONTH(E29+1) = A24,E29+1,""),"")</f>
        <v/>
      </c>
      <c r="G29" s="11" t="str">
        <f>IF(F29 &lt;&gt; "",IF(MONTH(F29+1) = A24,F29+1,""),"")</f>
        <v/>
      </c>
      <c r="H29" s="11" t="str">
        <f>IF(G29 &lt;&gt; "",IF(MONTH(G29+1) = A24,G29+1,""),"")</f>
        <v/>
      </c>
      <c r="I29" s="12">
        <f>IF(B29&lt;&gt;"",I28+1,"")</f>
        <v>40</v>
      </c>
      <c r="J29" s="1"/>
      <c r="K29" s="9">
        <f>IF(MONTH(Q28+1) = J24,Q28+1,"")</f>
        <v>46321</v>
      </c>
      <c r="L29" s="10">
        <f>IF(K29 &lt;&gt; "",IF(MONTH(K29+1) = J24,K29+1,""),"")</f>
        <v>46322</v>
      </c>
      <c r="M29" s="10">
        <f>IF(L29 &lt;&gt; "",IF(MONTH(L29+1) = J24,L29+1,""),"")</f>
        <v>46323</v>
      </c>
      <c r="N29" s="10">
        <f>IF(M29 &lt;&gt; "",IF(MONTH(M29+1) = J24,M29+1,""),"")</f>
        <v>46324</v>
      </c>
      <c r="O29" s="10">
        <f>IF(N29 &lt;&gt; "",IF(MONTH(N29+1) = J24,N29+1,""),"")</f>
        <v>46325</v>
      </c>
      <c r="P29" s="11">
        <f>IF(O29 &lt;&gt; "",IF(MONTH(O29+1) = J24,O29+1,""),"")</f>
        <v>46326</v>
      </c>
      <c r="Q29" s="11" t="str">
        <f>IF(P29 &lt;&gt; "",IF(MONTH(P29+1) = J24,P29+1,""),"")</f>
        <v/>
      </c>
      <c r="R29" s="12">
        <f>IF(K29&lt;&gt;"",R28+1,"")</f>
        <v>44</v>
      </c>
      <c r="S29" s="1"/>
      <c r="T29" s="9">
        <f>IF(MONTH(Z28+1) = S24,Z28+1,"")</f>
        <v>46349</v>
      </c>
      <c r="U29" s="10">
        <f>IF(T29 &lt;&gt; "",IF(MONTH(T29+1) = S24,T29+1,""),"")</f>
        <v>46350</v>
      </c>
      <c r="V29" s="10">
        <f>IF(U29 &lt;&gt; "",IF(MONTH(U29+1) = S24,U29+1,""),"")</f>
        <v>46351</v>
      </c>
      <c r="W29" s="10">
        <f>IF(V29 &lt;&gt; "",IF(MONTH(V29+1) = S24,V29+1,""),"")</f>
        <v>46352</v>
      </c>
      <c r="X29" s="10">
        <f>IF(W29 &lt;&gt; "",IF(MONTH(W29+1) = S24,W29+1,""),"")</f>
        <v>46353</v>
      </c>
      <c r="Y29" s="11">
        <f>IF(X29 &lt;&gt; "",IF(MONTH(X29+1) = S24,X29+1,""),"")</f>
        <v>46354</v>
      </c>
      <c r="Z29" s="11">
        <f>IF(Y29 &lt;&gt; "",IF(MONTH(Y29+1) = S24,Y29+1,""),"")</f>
        <v>46355</v>
      </c>
      <c r="AA29" s="12">
        <f>IF(T29&lt;&gt;"",AA28+1,"")</f>
        <v>48</v>
      </c>
      <c r="AB29" s="1"/>
      <c r="AC29" s="9">
        <f>IF(MONTH(AI28+1) = AB24,AI28+1,"")</f>
        <v>46384</v>
      </c>
      <c r="AD29" s="10">
        <f>IF(AC29 &lt;&gt; "",IF(MONTH(AC29+1) = AB24,AC29+1,""),"")</f>
        <v>46385</v>
      </c>
      <c r="AE29" s="10">
        <f>IF(AD29 &lt;&gt; "",IF(MONTH(AD29+1) = AB24,AD29+1,""),"")</f>
        <v>46386</v>
      </c>
      <c r="AF29" s="10">
        <f>IF(AE29 &lt;&gt; "",IF(MONTH(AE29+1) = AB24,AE29+1,""),"")</f>
        <v>46387</v>
      </c>
      <c r="AG29" s="10" t="str">
        <f>IF(AF29 &lt;&gt; "",IF(MONTH(AF29+1) = AB24,AF29+1,""),"")</f>
        <v/>
      </c>
      <c r="AH29" s="11" t="str">
        <f>IF(AG29 &lt;&gt; "",IF(MONTH(AG29+1) = AB24,AG29+1,""),"")</f>
        <v/>
      </c>
      <c r="AI29" s="11" t="str">
        <f>IF(AH29 &lt;&gt; "",IF(MONTH(AH29+1) = AB24,AH29+1,""),"")</f>
        <v/>
      </c>
      <c r="AJ29" s="12">
        <f>IF(AC29&lt;&gt;"",IF(DAY(AC29)&gt;=29,"",AJ28+1),"")</f>
        <v>53</v>
      </c>
    </row>
    <row r="30" spans="1:36" ht="12.75" customHeight="1">
      <c r="A30" s="1"/>
      <c r="B30" s="13" t="str">
        <f>IF(H29&lt;&gt;"",IF(MONTH(H29+1) = A24,H29+1,""),"")</f>
        <v/>
      </c>
      <c r="C30" s="14" t="str">
        <f>IF(B30 &lt;&gt; "",IF(MONTH(B30+1) = A24,B30+1,""),"")</f>
        <v/>
      </c>
      <c r="D30" s="14" t="str">
        <f>IF(C30 &lt;&gt; "",IF(MONTH(C30+1) = A24,C30+1,""),"")</f>
        <v/>
      </c>
      <c r="E30" s="14" t="str">
        <f>IF(D30 &lt;&gt; "",IF(MONTH(D30+1) = A24,D30+1,""),"")</f>
        <v/>
      </c>
      <c r="F30" s="14" t="str">
        <f>IF(E30 &lt;&gt; "",IF(MONTH(E30+1) = A24,E30+1,""),"")</f>
        <v/>
      </c>
      <c r="G30" s="15" t="str">
        <f>IF(F30 &lt;&gt; "",IF(MONTH(F30+1) = A24,F30+1,""),"")</f>
        <v/>
      </c>
      <c r="H30" s="15" t="str">
        <f>IF(G30 &lt;&gt; "",IF(MONTH(G30+1) = A24,G30+1,""),"")</f>
        <v/>
      </c>
      <c r="I30" s="16" t="str">
        <f>IF(B30&lt;&gt;"",I29+1,"")</f>
        <v/>
      </c>
      <c r="J30" s="1"/>
      <c r="K30" s="13" t="str">
        <f>IF(Q29&lt;&gt;"",IF(MONTH(Q29+1) = J24,Q29+1,""),"")</f>
        <v/>
      </c>
      <c r="L30" s="14" t="str">
        <f>IF(K30 &lt;&gt; "",IF(MONTH(K30+1) = J24,K30+1,""),"")</f>
        <v/>
      </c>
      <c r="M30" s="14" t="str">
        <f>IF(L30 &lt;&gt; "",IF(MONTH(L30+1) = J24,L30+1,""),"")</f>
        <v/>
      </c>
      <c r="N30" s="14" t="str">
        <f>IF(M30 &lt;&gt; "",IF(MONTH(M30+1) = J24,M30+1,""),"")</f>
        <v/>
      </c>
      <c r="O30" s="14" t="str">
        <f>IF(N30 &lt;&gt; "",IF(MONTH(N30+1) = J24,N30+1,""),"")</f>
        <v/>
      </c>
      <c r="P30" s="15" t="str">
        <f>IF(O30 &lt;&gt; "",IF(MONTH(O30+1) = J24,O30+1,""),"")</f>
        <v/>
      </c>
      <c r="Q30" s="15" t="str">
        <f>IF(P30 &lt;&gt; "",IF(MONTH(P30+1) = J24,P30+1,""),"")</f>
        <v/>
      </c>
      <c r="R30" s="16" t="str">
        <f>IF(K30&lt;&gt;"",R29+1,"")</f>
        <v/>
      </c>
      <c r="S30" s="1"/>
      <c r="T30" s="13">
        <f>IF(Z29&lt;&gt;"",IF(MONTH(Z29+1) = S24,Z29+1,""),"")</f>
        <v>46356</v>
      </c>
      <c r="U30" s="14" t="str">
        <f>IF(T30 &lt;&gt; "",IF(MONTH(T30+1) = S24,T30+1,""),"")</f>
        <v/>
      </c>
      <c r="V30" s="14" t="str">
        <f>IF(U30 &lt;&gt; "",IF(MONTH(U30+1) = S24,U30+1,""),"")</f>
        <v/>
      </c>
      <c r="W30" s="14" t="str">
        <f>IF(V30 &lt;&gt; "",IF(MONTH(V30+1) = S24,V30+1,""),"")</f>
        <v/>
      </c>
      <c r="X30" s="14" t="str">
        <f>IF(W30 &lt;&gt; "",IF(MONTH(W30+1) = S24,W30+1,""),"")</f>
        <v/>
      </c>
      <c r="Y30" s="15" t="str">
        <f>IF(X30 &lt;&gt; "",IF(MONTH(X30+1) = S24,X30+1,""),"")</f>
        <v/>
      </c>
      <c r="Z30" s="15" t="str">
        <f>IF(Y30 &lt;&gt; "",IF(MONTH(Y30+1) = S24,Y30+1,""),"")</f>
        <v/>
      </c>
      <c r="AA30" s="16">
        <f>IF(T30&lt;&gt;"",AA29+1,"")</f>
        <v>49</v>
      </c>
      <c r="AB30" s="1"/>
      <c r="AC30" s="13" t="str">
        <f>IF(AI29&lt;&gt;"",IF(MONTH(AI29+1) = AB24,AI29+1,""),"")</f>
        <v/>
      </c>
      <c r="AD30" s="14" t="str">
        <f>IF(AC30 &lt;&gt; "",IF(MONTH(AC30+1) = AB24,AC30+1,""),"")</f>
        <v/>
      </c>
      <c r="AE30" s="14" t="str">
        <f>IF(AD30 &lt;&gt; "",IF(MONTH(AD30+1) = AB24,AD30+1,""),"")</f>
        <v/>
      </c>
      <c r="AF30" s="14" t="str">
        <f>IF(AE30 &lt;&gt; "",IF(MONTH(AE30+1) = AB24,AE30+1,""),"")</f>
        <v/>
      </c>
      <c r="AG30" s="14" t="str">
        <f>IF(AF30 &lt;&gt; "",IF(MONTH(AF30+1) = AB24,AF30+1,""),"")</f>
        <v/>
      </c>
      <c r="AH30" s="15" t="str">
        <f>IF(AG30 &lt;&gt; "",IF(MONTH(AG30+1) = AB24,AG30+1,""),"")</f>
        <v/>
      </c>
      <c r="AI30" s="15" t="str">
        <f>IF(AH30 &lt;&gt; "",IF(MONTH(AH30+1) = AB24,AH30+1,""),"")</f>
        <v/>
      </c>
      <c r="AJ30" s="16" t="str">
        <f>IF(AC30&lt;&gt;"",IF(DAY(AC30)&gt;=29,"",AJ29+1),"")</f>
        <v/>
      </c>
    </row>
    <row r="31" spans="1:36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</row>
    <row r="32" spans="1:36" ht="12.75" customHeight="1">
      <c r="A32" s="1"/>
      <c r="B32" s="1" t="str">
        <f>IF($B$1&lt;1901,"In Microsoft Excel wird fälschlicherweise davon ausgegangen, dass das","")</f>
        <v/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27" t="s">
        <v>11</v>
      </c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9"/>
    </row>
    <row r="33" spans="1:36" ht="12.75" customHeight="1">
      <c r="A33" s="1"/>
      <c r="B33" s="1" t="str">
        <f>IF($B$1&lt;1901,"Jahr 1900 ein Schaltjahr ist. Somit werden auch die Wochentage vor dem","")</f>
        <v/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19" t="s">
        <v>12</v>
      </c>
      <c r="U33" s="120"/>
      <c r="V33" s="120"/>
      <c r="W33" s="121"/>
      <c r="X33" s="122">
        <f>DATE((B1),1,1)</f>
        <v>46023</v>
      </c>
      <c r="Y33" s="123"/>
      <c r="Z33" s="123"/>
      <c r="AA33" s="124"/>
      <c r="AB33" s="1"/>
      <c r="AC33" s="19" t="s">
        <v>13</v>
      </c>
      <c r="AD33" s="20"/>
      <c r="AE33" s="20"/>
      <c r="AF33" s="21"/>
      <c r="AG33" s="122">
        <f>Ostersonntag+49</f>
        <v>46166</v>
      </c>
      <c r="AH33" s="123"/>
      <c r="AI33" s="123"/>
      <c r="AJ33" s="125"/>
    </row>
    <row r="34" spans="1:36" ht="12.75" customHeight="1">
      <c r="A34" s="1"/>
      <c r="B34" s="1"/>
      <c r="C34" s="1"/>
      <c r="D34" s="1"/>
      <c r="E34" s="1"/>
      <c r="F34" s="1"/>
      <c r="G34" s="1"/>
      <c r="H34" s="1"/>
      <c r="I34" s="1"/>
      <c r="J34" s="1" t="str">
        <f>IF($B$1&lt;1901,"1. März 1900 falsch berechnet.","")</f>
        <v/>
      </c>
      <c r="K34" s="1"/>
      <c r="L34" s="1"/>
      <c r="M34" s="1"/>
      <c r="N34" s="1"/>
      <c r="O34" s="1"/>
      <c r="P34" s="1"/>
      <c r="Q34" s="1"/>
      <c r="R34" s="1"/>
      <c r="S34" s="1"/>
      <c r="T34" s="119" t="s">
        <v>14</v>
      </c>
      <c r="U34" s="120"/>
      <c r="V34" s="120"/>
      <c r="W34" s="121"/>
      <c r="X34" s="122">
        <f>DATE((B1),1,2)</f>
        <v>46024</v>
      </c>
      <c r="Y34" s="123"/>
      <c r="Z34" s="123"/>
      <c r="AA34" s="124"/>
      <c r="AB34" s="1"/>
      <c r="AC34" s="19" t="s">
        <v>15</v>
      </c>
      <c r="AD34" s="20"/>
      <c r="AE34" s="20"/>
      <c r="AF34" s="21"/>
      <c r="AG34" s="122">
        <f>Ostersonntag+50</f>
        <v>46167</v>
      </c>
      <c r="AH34" s="123"/>
      <c r="AI34" s="123"/>
      <c r="AJ34" s="125"/>
    </row>
    <row r="35" spans="1:36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19" t="s">
        <v>16</v>
      </c>
      <c r="U35" s="120"/>
      <c r="V35" s="120"/>
      <c r="W35" s="121"/>
      <c r="X35" s="122">
        <f>Ostersonntag-2</f>
        <v>46115</v>
      </c>
      <c r="Y35" s="123"/>
      <c r="Z35" s="123"/>
      <c r="AA35" s="124"/>
      <c r="AB35" s="1"/>
      <c r="AC35" s="19" t="s">
        <v>39</v>
      </c>
      <c r="AD35" s="19"/>
      <c r="AE35" s="19"/>
      <c r="AF35" s="20"/>
      <c r="AG35" s="122">
        <f>Ostersonntag+60</f>
        <v>46177</v>
      </c>
      <c r="AH35" s="123"/>
      <c r="AI35" s="123"/>
      <c r="AJ35" s="125"/>
    </row>
    <row r="36" spans="1:36" ht="12.75" customHeight="1">
      <c r="A36" s="1"/>
      <c r="B36" s="1"/>
      <c r="C36" s="1"/>
      <c r="D36" s="1"/>
      <c r="E36" s="1"/>
      <c r="F36" s="1"/>
      <c r="G36" s="1"/>
      <c r="H36" s="1"/>
      <c r="I36" s="1"/>
      <c r="J36" s="1" t="str">
        <f>IF($B$1&lt;1901,"Details dazu:","")</f>
        <v/>
      </c>
      <c r="K36" s="1"/>
      <c r="L36" s="1"/>
      <c r="M36" s="1"/>
      <c r="N36" s="1"/>
      <c r="O36" s="1"/>
      <c r="P36" s="1"/>
      <c r="Q36" s="1"/>
      <c r="R36" s="1"/>
      <c r="S36" s="1"/>
      <c r="T36" s="119" t="s">
        <v>38</v>
      </c>
      <c r="U36" s="120"/>
      <c r="V36" s="120"/>
      <c r="W36" s="121"/>
      <c r="X36" s="122">
        <f>7*DOLLAR(((5&amp;-B1)-DAY(9))/7-MOD(MOD(B1,19)&amp;5,4.225),)+DAY(1)</f>
        <v>46117</v>
      </c>
      <c r="Y36" s="123"/>
      <c r="Z36" s="123"/>
      <c r="AA36" s="124"/>
      <c r="AB36" s="1"/>
      <c r="AC36" s="19" t="s">
        <v>17</v>
      </c>
      <c r="AD36" s="20"/>
      <c r="AE36" s="20"/>
      <c r="AF36" s="21"/>
      <c r="AG36" s="122">
        <f>DATE(B1,8,1)</f>
        <v>46235</v>
      </c>
      <c r="AH36" s="123"/>
      <c r="AI36" s="123"/>
      <c r="AJ36" s="125"/>
    </row>
    <row r="37" spans="1:36" ht="12.75" customHeight="1">
      <c r="A37" s="1"/>
      <c r="B37" s="1"/>
      <c r="C37" s="1"/>
      <c r="D37" s="1"/>
      <c r="E37" s="1"/>
      <c r="F37" s="1"/>
      <c r="G37" s="1"/>
      <c r="H37" s="1"/>
      <c r="I37" s="1"/>
      <c r="J37" s="22" t="str">
        <f>IF($B$1&lt;1901,"http://support.microsoft.com/kb/214058/","")</f>
        <v/>
      </c>
      <c r="K37" s="1"/>
      <c r="L37" s="1"/>
      <c r="M37" s="1"/>
      <c r="N37" s="1"/>
      <c r="O37" s="1"/>
      <c r="P37" s="1"/>
      <c r="Q37" s="1"/>
      <c r="R37" s="1"/>
      <c r="S37" s="1"/>
      <c r="T37" s="119" t="s">
        <v>19</v>
      </c>
      <c r="U37" s="120"/>
      <c r="V37" s="120"/>
      <c r="W37" s="121"/>
      <c r="X37" s="122">
        <f>Ostersonntag+1</f>
        <v>46118</v>
      </c>
      <c r="Y37" s="123"/>
      <c r="Z37" s="123"/>
      <c r="AA37" s="124"/>
      <c r="AB37" s="1"/>
      <c r="AC37" s="19" t="s">
        <v>18</v>
      </c>
      <c r="AD37" s="20"/>
      <c r="AE37" s="20"/>
      <c r="AF37" s="21"/>
      <c r="AG37" s="122">
        <f>DATE(B1,12,25)</f>
        <v>46381</v>
      </c>
      <c r="AH37" s="123"/>
      <c r="AI37" s="123"/>
      <c r="AJ37" s="125"/>
    </row>
    <row r="38" spans="1:36" ht="12.75" customHeight="1">
      <c r="A38" s="1"/>
      <c r="B38" s="1"/>
      <c r="C38" s="1"/>
      <c r="D38" s="1"/>
      <c r="E38" s="1"/>
      <c r="F38" s="1"/>
      <c r="G38" s="1"/>
      <c r="H38" s="1"/>
      <c r="I38" s="1"/>
      <c r="J38" s="22" t="str">
        <f>IF($B$1&lt;1901,"http://support.microsoft.com/kb/214326/","")</f>
        <v/>
      </c>
      <c r="K38" s="1"/>
      <c r="L38" s="1"/>
      <c r="M38" s="1"/>
      <c r="N38" s="1"/>
      <c r="O38" s="1"/>
      <c r="P38" s="1"/>
      <c r="Q38" s="1"/>
      <c r="R38" s="1"/>
      <c r="S38" s="1"/>
      <c r="T38" s="113" t="s">
        <v>21</v>
      </c>
      <c r="U38" s="114"/>
      <c r="V38" s="114"/>
      <c r="W38" s="115"/>
      <c r="X38" s="116">
        <f>Ostersonntag+39</f>
        <v>46156</v>
      </c>
      <c r="Y38" s="117"/>
      <c r="Z38" s="117"/>
      <c r="AA38" s="118"/>
      <c r="AB38" s="23"/>
      <c r="AC38" s="27" t="s">
        <v>20</v>
      </c>
      <c r="AD38" s="28"/>
      <c r="AE38" s="28"/>
      <c r="AF38" s="29"/>
      <c r="AG38" s="116">
        <f>DATE(B1,12,26)</f>
        <v>46382</v>
      </c>
      <c r="AH38" s="117"/>
      <c r="AI38" s="117"/>
      <c r="AJ38" s="126"/>
    </row>
    <row r="39" spans="1:36" ht="12.75" customHeight="1"/>
    <row r="45" spans="1:36" ht="15" hidden="1">
      <c r="B45" s="26" t="s">
        <v>37</v>
      </c>
    </row>
  </sheetData>
  <sheetProtection algorithmName="SHA-512" hashValue="zBttCFPVqgsr+P0/ZhJWp0GnbAR64htdgXGMPUa/TLp/NU+DoyZcJ57EXpzzD6vHRSDGOIo4hye5Aec+wxXJZA==" saltValue="3j5msl0EhdgK8KQPG5U0Bw==" spinCount="100000" sheet="1" objects="1" scenarios="1"/>
  <mergeCells count="32">
    <mergeCell ref="B13:I13"/>
    <mergeCell ref="K13:R13"/>
    <mergeCell ref="T13:AA13"/>
    <mergeCell ref="AC13:AJ13"/>
    <mergeCell ref="B23:I23"/>
    <mergeCell ref="K23:R23"/>
    <mergeCell ref="T23:AA23"/>
    <mergeCell ref="AC23:AJ23"/>
    <mergeCell ref="B1:C1"/>
    <mergeCell ref="B3:I3"/>
    <mergeCell ref="K3:R3"/>
    <mergeCell ref="T3:AA3"/>
    <mergeCell ref="AC3:AJ3"/>
    <mergeCell ref="T32:AJ32"/>
    <mergeCell ref="T34:W34"/>
    <mergeCell ref="X34:AA34"/>
    <mergeCell ref="AG34:AJ34"/>
    <mergeCell ref="T35:W35"/>
    <mergeCell ref="X35:AA35"/>
    <mergeCell ref="T33:W33"/>
    <mergeCell ref="X33:AA33"/>
    <mergeCell ref="AG33:AJ33"/>
    <mergeCell ref="AG35:AJ35"/>
    <mergeCell ref="T38:W38"/>
    <mergeCell ref="X38:AA38"/>
    <mergeCell ref="T36:W36"/>
    <mergeCell ref="X36:AA36"/>
    <mergeCell ref="AG37:AJ37"/>
    <mergeCell ref="T37:W37"/>
    <mergeCell ref="X37:AA37"/>
    <mergeCell ref="AG38:AJ38"/>
    <mergeCell ref="AG36:AJ36"/>
  </mergeCells>
  <conditionalFormatting sqref="B32:B33 J34 J36">
    <cfRule type="expression" dxfId="1" priority="1" stopIfTrue="1">
      <formula>($B$1&lt;1901)</formula>
    </cfRule>
  </conditionalFormatting>
  <conditionalFormatting sqref="B5:H10 K5:Q10 T5:Z10 AC5:AI10 B15:H20 K15:Q20 T15:Z20 AC15:AI20 B25:H30 K25:Q30 T25:Z30 AC25:AI30">
    <cfRule type="expression" dxfId="0" priority="3" stopIfTrue="1">
      <formula>OR(COUNTIF($X$33:$X$38,B5)&gt;0,COUNTIF($AG$33:$AG$38,B5)&gt;0)</formula>
    </cfRule>
  </conditionalFormatting>
  <dataValidations count="1">
    <dataValidation type="whole" allowBlank="1" showErrorMessage="1" errorTitle="Jahreszahl" error="Achtung! Sie dürfen hier nur die Jahreszahl eintippen. Verwenden Sie vier Ziffern. Der Kalender funktioniert nur zwischen1900 und 2100." promptTitle="Jahreszahl" prompt="Bitte geben Sie die gewünschte Jahreszahl mit 4 Ziffern ein oder wählen Sie das Jahr mit den Buttons aus._x000a_(Erlaubt sind Jahre zwischen 1900 und 2100)" sqref="B1:C1" xr:uid="{00000000-0002-0000-0100-000000000000}">
      <formula1>1900</formula1>
      <formula2>2100</formula2>
    </dataValidation>
  </dataValidations>
  <hyperlinks>
    <hyperlink ref="J38" r:id="rId1" display="http://support.microsoft.com/kb/214326/EN-US/" xr:uid="{00000000-0004-0000-0100-000000000000}"/>
    <hyperlink ref="J37" r:id="rId2" display="http://support.microsoft.com/kb/214058/EN-US/" xr:uid="{00000000-0004-0000-0100-000001000000}"/>
  </hyperlinks>
  <pageMargins left="0.70866141732283472" right="0.70866141732283472" top="0.78740157480314965" bottom="0.78740157480314965" header="0.31496062992125984" footer="0.31496062992125984"/>
  <pageSetup paperSize="9" scale="92" orientation="landscape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6" name="Spinner 1">
              <controlPr defaultSize="0" autoPict="0">
                <anchor moveWithCells="1" sizeWithCells="1">
                  <from>
                    <xdr:col>3</xdr:col>
                    <xdr:colOff>38100</xdr:colOff>
                    <xdr:row>0</xdr:row>
                    <xdr:rowOff>0</xdr:rowOff>
                  </from>
                  <to>
                    <xdr:col>5</xdr:col>
                    <xdr:colOff>47625</xdr:colOff>
                    <xdr:row>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10</vt:i4>
      </vt:variant>
    </vt:vector>
  </HeadingPairs>
  <TitlesOfParts>
    <vt:vector size="13" baseType="lpstr">
      <vt:lpstr>deutsch 2026</vt:lpstr>
      <vt:lpstr>français 2026</vt:lpstr>
      <vt:lpstr>Ewiger Kalender</vt:lpstr>
      <vt:lpstr>'deutsch 2026'!_ftn1</vt:lpstr>
      <vt:lpstr>'français 2026'!_ftn1</vt:lpstr>
      <vt:lpstr>'deutsch 2026'!_ftnref1</vt:lpstr>
      <vt:lpstr>'français 2026'!_ftnref1</vt:lpstr>
      <vt:lpstr>'deutsch 2026'!Druckbereich</vt:lpstr>
      <vt:lpstr>'Ewiger Kalender'!Druckbereich</vt:lpstr>
      <vt:lpstr>'français 2026'!Druckbereich</vt:lpstr>
      <vt:lpstr>'deutsch 2026'!Drucktitel</vt:lpstr>
      <vt:lpstr>'français 2026'!Drucktitel</vt:lpstr>
      <vt:lpstr>Ostersonntag</vt:lpstr>
    </vt:vector>
  </TitlesOfParts>
  <Company>SSV Luzern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Lüthy</dc:creator>
  <cp:lastModifiedBy>Linda Hurschler</cp:lastModifiedBy>
  <cp:lastPrinted>2025-01-06T15:44:45Z</cp:lastPrinted>
  <dcterms:created xsi:type="dcterms:W3CDTF">2013-07-02T06:52:22Z</dcterms:created>
  <dcterms:modified xsi:type="dcterms:W3CDTF">2025-09-23T09:15:47Z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e8e4f95-c86a-4355-b3fc-c1c18fb739fa_Enabled">
    <vt:lpwstr>true</vt:lpwstr>
  </property>
  <property fmtid="{D5CDD505-2E9C-101B-9397-08002B2CF9AE}" pid="3" name="MSIP_Label_8e8e4f95-c86a-4355-b3fc-c1c18fb739fa_SetDate">
    <vt:lpwstr>2022-12-14T16:54:53Z</vt:lpwstr>
  </property>
  <property fmtid="{D5CDD505-2E9C-101B-9397-08002B2CF9AE}" pid="4" name="MSIP_Label_8e8e4f95-c86a-4355-b3fc-c1c18fb739fa_Method">
    <vt:lpwstr>Standard</vt:lpwstr>
  </property>
  <property fmtid="{D5CDD505-2E9C-101B-9397-08002B2CF9AE}" pid="5" name="MSIP_Label_8e8e4f95-c86a-4355-b3fc-c1c18fb739fa_Name">
    <vt:lpwstr>External.Public</vt:lpwstr>
  </property>
  <property fmtid="{D5CDD505-2E9C-101B-9397-08002B2CF9AE}" pid="6" name="MSIP_Label_8e8e4f95-c86a-4355-b3fc-c1c18fb739fa_SiteId">
    <vt:lpwstr>f2fa7496-3af7-42c7-a036-5169143b03b0</vt:lpwstr>
  </property>
  <property fmtid="{D5CDD505-2E9C-101B-9397-08002B2CF9AE}" pid="7" name="MSIP_Label_8e8e4f95-c86a-4355-b3fc-c1c18fb739fa_ActionId">
    <vt:lpwstr>47f5c9ef-316c-43bc-99e4-ad80cb1656d2</vt:lpwstr>
  </property>
  <property fmtid="{D5CDD505-2E9C-101B-9397-08002B2CF9AE}" pid="8" name="MSIP_Label_8e8e4f95-c86a-4355-b3fc-c1c18fb739fa_ContentBits">
    <vt:lpwstr>0</vt:lpwstr>
  </property>
</Properties>
</file>