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ämpfe\Verbandswettkampfdaten\2020\"/>
    </mc:Choice>
  </mc:AlternateContent>
  <xr:revisionPtr revIDLastSave="0" documentId="13_ncr:1_{F1674E10-362F-4CEA-9B56-CF7FADFBCABD}" xr6:coauthVersionLast="44" xr6:coauthVersionMax="44" xr10:uidLastSave="{00000000-0000-0000-0000-000000000000}"/>
  <bookViews>
    <workbookView xWindow="-23148" yWindow="-96" windowWidth="23256" windowHeight="16896" xr2:uid="{00000000-000D-0000-FFFF-FFFF00000000}"/>
  </bookViews>
  <sheets>
    <sheet name="deutsch" sheetId="8" r:id="rId1"/>
    <sheet name="français" sheetId="12" r:id="rId2"/>
    <sheet name="Ewiger Kalender" sheetId="2" r:id="rId3"/>
  </sheets>
  <definedNames>
    <definedName name="_xlnm._FilterDatabase" localSheetId="0" hidden="1">deutsch!$A$10:$I$10</definedName>
    <definedName name="_xlnm._FilterDatabase" localSheetId="1" hidden="1">français!$A$10:$I$10</definedName>
    <definedName name="_ftn1" localSheetId="0">deutsch!$A$98</definedName>
    <definedName name="_ftn1" localSheetId="1">français!$A$98</definedName>
    <definedName name="_ftnref1" localSheetId="0">deutsch!$A$77</definedName>
    <definedName name="_ftnref1" localSheetId="1">français!$A$77</definedName>
    <definedName name="_GoBack" localSheetId="0">deutsch!#REF!</definedName>
    <definedName name="_GoBack" localSheetId="1">français!#REF!</definedName>
    <definedName name="_xlnm.Print_Area" localSheetId="0">deutsch!$A$1:$I$121</definedName>
    <definedName name="_xlnm.Print_Area" localSheetId="2">'Ewiger Kalender'!$A$1:$AJ$38</definedName>
    <definedName name="_xlnm.Print_Area" localSheetId="1">français!$A$1:$I$121</definedName>
    <definedName name="_xlnm.Print_Titles" localSheetId="0">deutsch!$1:$10</definedName>
    <definedName name="_xlnm.Print_Titles" localSheetId="1">français!$1:$10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K3" i="2" l="1"/>
  <c r="S4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<sst xmlns="http://schemas.openxmlformats.org/spreadsheetml/2006/main" count="1375" uniqueCount="333">
  <si>
    <t>Wettkampffreie Wochenende</t>
  </si>
  <si>
    <t>Möhlin</t>
  </si>
  <si>
    <t>Emmen</t>
  </si>
  <si>
    <t>CH</t>
  </si>
  <si>
    <t>Gewehr/Pistole</t>
  </si>
  <si>
    <t>Final JU + VE Gewehr 300m und Pistole 25/50m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</si>
  <si>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</si>
  <si>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</si>
  <si>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</si>
  <si>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</si>
  <si>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</si>
  <si>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</si>
  <si>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</si>
  <si>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</si>
  <si>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</si>
  <si>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</si>
  <si>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</si>
  <si>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</si>
  <si>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</si>
  <si>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</si>
  <si>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</si>
  <si>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</si>
  <si>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</si>
  <si>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</si>
  <si>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</si>
  <si>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</si>
  <si>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</si>
  <si>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</si>
  <si>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</si>
  <si>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</si>
  <si>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</si>
  <si>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</si>
  <si>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</si>
  <si>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</si>
  <si>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</si>
  <si>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</si>
  <si>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</si>
  <si>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</si>
  <si>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</si>
  <si>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</si>
  <si>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</si>
  <si>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</si>
  <si>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</si>
  <si>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</si>
  <si>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</si>
  <si>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</si>
  <si>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</si>
  <si>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</si>
  <si>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</si>
  <si>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</si>
  <si>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</si>
  <si>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</si>
  <si>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</si>
  <si>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</si>
  <si>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</si>
  <si>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</si>
  <si>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</si>
  <si>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</si>
  <si>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</si>
  <si>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</si>
  <si>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</si>
  <si>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</si>
  <si>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Final und Schweizermeisterschaft SFWK-P10 mit der Fünf-schüssigen Luftpistole 10m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</si>
  <si>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</si>
  <si>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</si>
  <si>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</si>
  <si>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</si>
  <si>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</si>
  <si>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</si>
  <si>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</si>
  <si>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</si>
  <si>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</si>
  <si>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</si>
  <si>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</si>
  <si>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</si>
  <si>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</si>
  <si>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</si>
  <si>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</si>
  <si>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</si>
  <si>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</si>
  <si>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</si>
  <si>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</si>
  <si>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</si>
  <si>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Eidg. Feldschiessen 2020 Gewehr 300m und Pistole 25/50m (21.05.20 = Auffahrt  /  31.05.20 = Pfingsten)</t>
  </si>
  <si>
    <t>Eidg. Feldschiessen 2021 Gewehr 300m und Pistole 25/50m (13.05.21 = Auffahrt  /  23.05.21 = Pfingsten)</t>
  </si>
  <si>
    <t>Eidg. Feldschiessen 2022 Gewehr 300m und Pistole 25/50m (26.05.22 = Auffahrt  /  05.06.22 = Pfingsten)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</si>
  <si>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</si>
  <si>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</si>
  <si>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</si>
  <si>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</si>
  <si>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</si>
  <si>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</si>
  <si>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</si>
  <si>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</si>
  <si>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</si>
  <si>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Reiden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</si>
  <si>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</si>
  <si>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</si>
  <si>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</si>
  <si>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</si>
  <si>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</si>
  <si>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</si>
  <si>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</si>
  <si>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</si>
  <si>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</si>
  <si>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</si>
  <si>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</si>
  <si>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</si>
  <si>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</si>
  <si>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</si>
  <si>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1. Runde SMM Gewehr 50m</t>
  </si>
  <si>
    <t>2. Runde SMM Gewehr 50m</t>
  </si>
  <si>
    <t>3. Runde SMM Gewehr 50m</t>
  </si>
  <si>
    <t>4. Runde SMM Gewehr 50m</t>
  </si>
  <si>
    <t>5. Runde SMM Gewehr 50m</t>
  </si>
  <si>
    <t>6. Runde SMM Gewehr 50m</t>
  </si>
  <si>
    <t>7. Runde SMM Gewehr 50m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</si>
  <si>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</si>
  <si>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</si>
  <si>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</si>
  <si>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</si>
  <si>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</si>
  <si>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</si>
  <si>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</si>
  <si>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1. Runde Auflageschiessen Gewehr und Pistole 10m</t>
  </si>
  <si>
    <t>2. Runde Auflageschiessen Gewehr und Pistole 10m</t>
  </si>
  <si>
    <t>3. Runde Auflageschiessen Gewehr und Pistole 10m</t>
  </si>
  <si>
    <t>Schweizer Final Auflageschiessen Gewehr und Pistole 10m</t>
  </si>
  <si>
    <t>Regiofinals indoor West, Mitte, Ost, Gewehr 10m</t>
  </si>
  <si>
    <t>Regiofinals indoor West, Mitte, Ost, Pistole 10m</t>
  </si>
  <si>
    <t>Schweizer Jugendfinal Gewehr 10m</t>
  </si>
  <si>
    <t>Schweizer Jugendfinal Pistole 10m</t>
  </si>
  <si>
    <t>Regiofinals outdoor West, Mitte, Ost, Gewehr 50m</t>
  </si>
  <si>
    <t>Schwadernau/Buochs/Goldach</t>
  </si>
  <si>
    <t>Schweizer Jugendfinal Gewehr 50m</t>
  </si>
  <si>
    <t>Schweizer Jugendfinal Pistole 25m</t>
  </si>
  <si>
    <t>Buochs</t>
  </si>
  <si>
    <t>Stans</t>
  </si>
  <si>
    <t>24. LZ-Cup Final Gewehr 50/300m und Pistole 50m</t>
  </si>
  <si>
    <t>Gewehr/Pistole
Fusil/Carabine/Pistolet</t>
  </si>
  <si>
    <t>50/300m</t>
  </si>
  <si>
    <t>Final Glarner Sommercup Gewehr 10m</t>
  </si>
  <si>
    <t>Final Shooting Masters Gewehr/Pistole 10m</t>
  </si>
  <si>
    <t>22.10.18 / plu</t>
  </si>
  <si>
    <t>Stand/Etat:</t>
  </si>
  <si>
    <t>Weekends sans concours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</si>
  <si>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</si>
  <si>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</si>
  <si>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</si>
  <si>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</si>
  <si>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</si>
  <si>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</si>
  <si>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 Jeunes Tireurs/Juniors fusil 300m</t>
  </si>
  <si>
    <t>1er tour du CSG Fusil 300m U21/Elite Plus</t>
  </si>
  <si>
    <t>2e tour du CSG Fusil 300m U21/Elite Plus</t>
  </si>
  <si>
    <t>3e tour du CSG Fusil 300m U21/Elite Plus</t>
  </si>
  <si>
    <t>Finale CSG Fusil 300m U21/Elite Plus</t>
  </si>
  <si>
    <t>Finale JU + VE fusil 300m et pistolet 25/50m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</si>
  <si>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</si>
  <si>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</si>
  <si>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</si>
  <si>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</si>
  <si>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</si>
  <si>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</si>
  <si>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</si>
  <si>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</si>
  <si>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</si>
  <si>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Délai d’inscription aux Championnats suisses de groupes pisto-let 10m Elite et Juniors (CSG-P10 E+J)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</si>
  <si>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</si>
  <si>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</si>
  <si>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</si>
  <si>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</si>
  <si>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</si>
  <si>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</si>
  <si>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</si>
  <si>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</si>
  <si>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</si>
  <si>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</si>
  <si>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</si>
  <si>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</si>
  <si>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</si>
  <si>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</si>
  <si>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</si>
  <si>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</si>
  <si>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</si>
  <si>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</si>
  <si>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</si>
  <si>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</si>
  <si>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TFC 2020 fusil 300m et pistolet 25/50m (21.05.20 = Ascension  /  31.05.20 = Pentecôte)</t>
  </si>
  <si>
    <t>TFC 2021 fusil 300m et pistolet 25/50m (13.05.21 = Ascension  /  23.05.21 = Pentecôte)</t>
  </si>
  <si>
    <t>TFC 2022 fusil 300m et pistolet 25/50m (26.05.22 = Ascension  /  05.06.22 = Pentecôte)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</si>
  <si>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</si>
  <si>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</si>
  <si>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</si>
  <si>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</si>
  <si>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</si>
  <si>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</si>
  <si>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</si>
  <si>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</si>
  <si>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</si>
  <si>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</si>
  <si>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</si>
  <si>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r>
      <t>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tour principal CSG carabine 10m</t>
    </r>
  </si>
  <si>
    <r>
      <t>2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tour principal CSG carabine 10m</t>
    </r>
  </si>
  <si>
    <r>
      <t>3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tour principal CSG carabine 10m</t>
    </r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</si>
  <si>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</si>
  <si>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</si>
  <si>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</si>
  <si>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</si>
  <si>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2er tour principal CSG carabine 50m</t>
  </si>
  <si>
    <t>3er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</si>
  <si>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</si>
  <si>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</si>
  <si>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</si>
  <si>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</si>
  <si>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</si>
  <si>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</si>
  <si>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>1er tour CSE carabine 50m</t>
  </si>
  <si>
    <t>2er tour CSE carabine 50m</t>
  </si>
  <si>
    <t>3er tour CSE carabine 50m</t>
  </si>
  <si>
    <t>4er tour CSE carabine 50m</t>
  </si>
  <si>
    <t>5er tour CSE carabine 50m</t>
  </si>
  <si>
    <t>6er tour CSE carabine 50m</t>
  </si>
  <si>
    <t>7er tour CSE carabine 50m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</si>
  <si>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</si>
  <si>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</si>
  <si>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</si>
  <si>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</si>
  <si>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</si>
  <si>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</si>
  <si>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1er tour Tir sur appui carabine et pistolet 10m</t>
  </si>
  <si>
    <t>2er tour Tir sur appui carabine et pistolet 10m</t>
  </si>
  <si>
    <t>3er tour Tir sur appui carabine et pistolet 10m</t>
  </si>
  <si>
    <t>Finale suisse Tir sur appui carabine et pistolet 10m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</si>
  <si>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</si>
  <si>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</si>
  <si>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</si>
  <si>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</si>
  <si>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</si>
  <si>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</si>
  <si>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</si>
  <si>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24e Coupe LZ carabine 50m/fusil 300m et pistolet 50m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</si>
  <si>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</si>
  <si>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</si>
  <si>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</si>
  <si>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</si>
  <si>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</si>
  <si>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</si>
  <si>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</si>
  <si>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</si>
  <si>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</si>
  <si>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Anmeldeschluss Schweiz. Gruppenmeisterschaft (SGM) Gewehr 50m</t>
  </si>
  <si>
    <t>Angepasste Daten/Données adaptées</t>
  </si>
  <si>
    <t>deutsch</t>
  </si>
  <si>
    <t>TTT, TT.MM.JJJJ</t>
  </si>
  <si>
    <t>français</t>
  </si>
  <si>
    <t xml:space="preserve"> [$-40c]TTT, TT.MM.JJJJ</t>
  </si>
  <si>
    <t>english</t>
  </si>
  <si>
    <t xml:space="preserve"> [$-809]TTT, TT.MM.JJJJ</t>
  </si>
  <si>
    <t>Glarus</t>
  </si>
  <si>
    <t>1. Runde Schweizer Sektionsmeisterschaft Gewehr 300m (SSM-G300)</t>
  </si>
  <si>
    <t>2. Runde SSM-G300</t>
  </si>
  <si>
    <t>Final SSM-G300</t>
  </si>
  <si>
    <t>12. - 29.06.2020</t>
  </si>
  <si>
    <t>31.07. - 15.08.2020</t>
  </si>
  <si>
    <t>Jubiläumswettkampf zum 75. Jahrestag der Beendigung des Aktiv-Dienstes der Schweizer Armee</t>
  </si>
  <si>
    <t>Einzelwettschiessen Pistole 25/50m</t>
  </si>
  <si>
    <t xml:space="preserve">Einzelwettschiessen Gewehr 300m </t>
  </si>
  <si>
    <t>3. Hauptrunde SGM-G300</t>
  </si>
  <si>
    <t>21. - 25.07.2020</t>
  </si>
  <si>
    <t>28.07. - 01.08.2020</t>
  </si>
  <si>
    <t>14. - 18.07.2020</t>
  </si>
  <si>
    <t>15.08. - 30.09.2020</t>
  </si>
  <si>
    <t xml:space="preserve">Anmeldeschluss SGM Gewehr 300m Jungschützen/Junioren </t>
  </si>
  <si>
    <t>1er tour du Championnat suisse de sections au fusil 300m (CSS-F300)</t>
  </si>
  <si>
    <t>2er tour du du CSS-F300</t>
  </si>
  <si>
    <t>Finale du CSS-F300</t>
  </si>
  <si>
    <t>Schwadernau/Luzern/Altstätten</t>
  </si>
  <si>
    <t>Délai d’annonce du CSG Jeunes Tireurs/Juniors fusil 300m</t>
  </si>
  <si>
    <t>Concours individuels pistolet 25/50m</t>
  </si>
  <si>
    <t>Concours individuels fusil 300m</t>
  </si>
  <si>
    <t>Anpassungen / Adaptations</t>
  </si>
  <si>
    <t>Bemerkungen / Remarques</t>
  </si>
  <si>
    <t>Anmeldeschluss Jungschützen-Wettschiessen</t>
  </si>
  <si>
    <t xml:space="preserve">Concours du jubilé organisé à l'occasion du 75e anniversaire de la fin du service actif de l'armée suisse </t>
  </si>
  <si>
    <t>Schweizer Vereinswettschiessen Gewehr 10m</t>
  </si>
  <si>
    <t>Schweizer Vereinswettschiessen Gewehr 50m</t>
  </si>
  <si>
    <t>Concours fédéral de sociétés carabine 50m</t>
  </si>
  <si>
    <t>Concours fédéral de sociétés carabine 10m</t>
  </si>
  <si>
    <t>Calendrier</t>
  </si>
  <si>
    <r>
      <t xml:space="preserve">Thun/Thoune
</t>
    </r>
    <r>
      <rPr>
        <b/>
        <sz val="11"/>
        <color rgb="FF0000FF"/>
        <rFont val="Arial"/>
        <family val="2"/>
      </rPr>
      <t>Schwadernau</t>
    </r>
  </si>
  <si>
    <t>Anmeldeschluss Schweizer Gruppenmeisterschaft (SGM) Gewehr 10m</t>
  </si>
  <si>
    <t>Anmeldeschluss Schweizermeisterschaften Gewehr 50/300m und Pistole 25/50m</t>
  </si>
  <si>
    <t>Délai d’annonce du Concours de tir des Jeunes tireurs</t>
  </si>
  <si>
    <t>Délai d’annonce aux Championnats suisses carabine 50m, fusil 300m et pistolet 25/50m</t>
  </si>
  <si>
    <t>13.07. - 31.08.2020</t>
  </si>
  <si>
    <t xml:space="preserve">Anmeldeschluss SGM Gewehr 300m U21/Elite Plus </t>
  </si>
  <si>
    <t>Délai d’annonce du CSG Fusil 300m U21/Elite Plus</t>
  </si>
  <si>
    <t>01.06. - 12.07.2020</t>
  </si>
  <si>
    <t>Keine Änderung / Pas de changement</t>
  </si>
  <si>
    <t>bis 31.07.2020 / jusqu'au 31.07.2020</t>
  </si>
  <si>
    <t>Regionale und kantonale Finals könnten wegfallen / Les finales régionales et cantonales pourraient être supprimées</t>
  </si>
  <si>
    <t>gemäss VSSV / selon l'ASTV</t>
  </si>
  <si>
    <t>abgesagt / annulé</t>
  </si>
  <si>
    <t>Absagen / Annuler</t>
  </si>
  <si>
    <t>ab 01.06.2020 - 15.10.2020 / du 01.06.2020 au 15.10.2020</t>
  </si>
  <si>
    <t>Termine durch Veranstalter / Dates par l'organisateur</t>
  </si>
  <si>
    <t>bis 10.07.2020 / jusqu'au 10.07.2020</t>
  </si>
  <si>
    <t>1. und 2. HR gemeinsam; neuer Termin / 1er et 2nd tours principaux en commun; nouvelle date</t>
  </si>
  <si>
    <t>bis 24.07.2020 / jusqu'au 24.07.2020</t>
  </si>
  <si>
    <t>3. HR, neuer Termin / 3e tour principal, nouvelle date</t>
  </si>
  <si>
    <t>Sa, 15.08.2020 / Sam 15.08.2020</t>
  </si>
  <si>
    <t>So, 16.08.2020 / Dim 16.08.2020</t>
  </si>
  <si>
    <t>3. und 4. HR gemeinsam; neuer Termin / 3e et 4e tours principaux en commun; nouvelle date</t>
  </si>
  <si>
    <t>5. und 6. HR gemeinsam; neuer Termin / 5e et 6e tours principaux en commun; nouvelle date</t>
  </si>
  <si>
    <t>7. HR; neuer Termin / 7e tour principal; nouvelle date</t>
  </si>
  <si>
    <t>ersatzlos Absagen / Annuler sans report</t>
  </si>
  <si>
    <t>Rückschub bis spätestens 10.07.2020 / Retour du matériel jusqu'au 10.07.2020 au plus tard</t>
  </si>
  <si>
    <t>verlängern / prolonger</t>
  </si>
  <si>
    <t>Termine durch KSV/UV / Dates par les SCT/SF</t>
  </si>
  <si>
    <t>Kompetenz OK LZ / Compétence CO CP</t>
  </si>
  <si>
    <t>Kompetenz OK Sommercup / Compétence CO Coupe d'été</t>
  </si>
  <si>
    <t>bis 30.06.2020 Rückschub / retour du matériel jusqu'au 30.06.2020</t>
  </si>
  <si>
    <t>verschieben / décaler</t>
  </si>
  <si>
    <t>- bis 15.08.2020 inkl. Resulate EFS für Finalteilnahme
- bis 04.10.2020 Resultateingaben ohne Final /
- jusqu'au 15.08.2020 y compris les résultats du TFC pour la participation à la finale
- jusqu'au 04.10.2020, saisie des résultats sans la finale</t>
  </si>
  <si>
    <t>- Schiessen bis 15.09.2020
- Abrechnen bis 20.09.2020 /
- Tir jusqu'au 15.09.2020
- Décompte jusqu'au 20.09.2020</t>
  </si>
  <si>
    <t>neuer Standort / nouveau lieu</t>
  </si>
  <si>
    <t>05.06. - 16.08.2020</t>
  </si>
  <si>
    <t>05.06. - 23.08.2020</t>
  </si>
  <si>
    <t>05.06. - 30.08.2020</t>
  </si>
  <si>
    <t>05.06. - 06.09.2020</t>
  </si>
  <si>
    <r>
      <t xml:space="preserve">Finaltag SMM Nationalliga A </t>
    </r>
    <r>
      <rPr>
        <strike/>
        <sz val="11"/>
        <color rgb="FFFF0000"/>
        <rFont val="Arial"/>
        <family val="2"/>
      </rPr>
      <t>Auf-/Abstiegswettkampf Nationalliga A/B</t>
    </r>
    <r>
      <rPr>
        <sz val="11"/>
        <color theme="1"/>
        <rFont val="Arial"/>
        <family val="2"/>
      </rPr>
      <t xml:space="preserve"> Gewehr 50m </t>
    </r>
  </si>
  <si>
    <r>
      <t xml:space="preserve">Finale en ligue A du CSE </t>
    </r>
    <r>
      <rPr>
        <strike/>
        <sz val="11"/>
        <color rgb="FFFF0000"/>
        <rFont val="Arial"/>
        <family val="2"/>
      </rPr>
      <t>et promotions/relégations en 
ligues A/B</t>
    </r>
    <r>
      <rPr>
        <sz val="11"/>
        <color theme="1"/>
        <rFont val="Arial"/>
        <family val="2"/>
      </rPr>
      <t xml:space="preserve"> carabine 50m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</si>
</sst>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/mm/yyyy;@"/>
    <numFmt numFmtId="166" formatCode="mmmm"/>
    <numFmt numFmtId="167" formatCode="d"/>
    <numFmt numFmtId="168" formatCode="ddd\,\ dd/mm/yyyy"/>
    <numFmt numFmtId="169" formatCode="\ [$-40C]ddd\,\ dd/mm/yyyy"/>
  </numFmts>
  <fonts count="33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b/>
      <sz val="11"/>
      <color theme="1"/>
      <name val="Arial"/>
      <family val="2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b/>
      <sz val="16"/>
      <color theme="1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b/>
      <sz val="12"/>
      <color indexed="12"/>
      <name val="Arial"/>
      <family val="2"/>
    </font>
    <font>
      <b/>
      <sz val="16"/>
      <color rgb="FF0000FF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b/>
      <strike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8.5"/>
      <color rgb="FF0000FF"/>
      <name val="Arial"/>
      <family val="2"/>
    </font>
    <font>
      <b/>
      <sz val="13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trike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3" fillId="0" borderId="0" xfId="0" applyFont="1"/>
    <xf numFmtId="0" fontId="4" fillId="0" borderId="0" xfId="0" applyFont="1" applyAlignment="1" applyProtection="1">
      <protection locked="0"/>
    </xf>
    <xf numFmtId="0" fontId="6" fillId="0" borderId="0" xfId="0" applyNumberFormat="1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7" fillId="0" borderId="7" xfId="0" applyNumberFormat="1" applyFont="1" applyBorder="1" applyAlignment="1">
      <alignment horizontal="center"/>
    </xf>
    <xf numFmtId="1" fontId="8" fillId="4" borderId="9" xfId="0" applyNumberFormat="1" applyFont="1" applyFill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167" fontId="7" fillId="0" borderId="11" xfId="0" applyNumberFormat="1" applyFont="1" applyBorder="1" applyAlignment="1">
      <alignment horizontal="center"/>
    </xf>
    <xf numFmtId="1" fontId="8" fillId="4" borderId="12" xfId="0" applyNumberFormat="1" applyFont="1" applyFill="1" applyBorder="1" applyAlignment="1">
      <alignment horizontal="center"/>
    </xf>
    <xf numFmtId="167" fontId="3" fillId="0" borderId="0" xfId="0" applyNumberFormat="1" applyFont="1" applyBorder="1"/>
    <xf numFmtId="167" fontId="7" fillId="0" borderId="0" xfId="0" applyNumberFormat="1" applyFont="1" applyFill="1" applyBorder="1"/>
    <xf numFmtId="167" fontId="7" fillId="0" borderId="0" xfId="0" applyNumberFormat="1" applyFont="1" applyBorder="1"/>
    <xf numFmtId="0" fontId="3" fillId="0" borderId="0" xfId="0" applyFont="1" applyFill="1"/>
    <xf numFmtId="0" fontId="3" fillId="5" borderId="8" xfId="0" applyFont="1" applyFill="1" applyBorder="1" applyAlignment="1"/>
    <xf numFmtId="0" fontId="3" fillId="5" borderId="17" xfId="0" applyFont="1" applyFill="1" applyBorder="1" applyAlignment="1"/>
    <xf numFmtId="0" fontId="3" fillId="5" borderId="18" xfId="0" applyFont="1" applyFill="1" applyBorder="1" applyAlignment="1"/>
    <xf numFmtId="0" fontId="9" fillId="0" borderId="0" xfId="1" applyFill="1" applyAlignment="1" applyProtection="1"/>
    <xf numFmtId="0" fontId="3" fillId="0" borderId="24" xfId="0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0" xfId="0" applyFont="1"/>
    <xf numFmtId="0" fontId="3" fillId="0" borderId="0" xfId="0" applyFont="1" applyBorder="1"/>
    <xf numFmtId="0" fontId="3" fillId="5" borderId="23" xfId="0" applyFont="1" applyFill="1" applyBorder="1" applyAlignment="1"/>
    <xf numFmtId="0" fontId="3" fillId="5" borderId="21" xfId="0" applyFont="1" applyFill="1" applyBorder="1" applyAlignment="1"/>
    <xf numFmtId="0" fontId="3" fillId="5" borderId="22" xfId="0" applyFont="1" applyFill="1" applyBorder="1" applyAlignment="1"/>
    <xf numFmtId="0" fontId="3" fillId="0" borderId="0" xfId="0" applyFont="1" applyAlignment="1" applyProtection="1">
      <alignment horizontal="right"/>
      <protection locked="0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/>
    </xf>
    <xf numFmtId="0" fontId="0" fillId="0" borderId="27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2" xfId="0" applyNumberFormat="1" applyFont="1" applyBorder="1" applyAlignment="1">
      <alignment horizontal="left" vertical="center" wrapText="1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164" fontId="10" fillId="0" borderId="34" xfId="0" applyNumberFormat="1" applyFont="1" applyBorder="1" applyAlignment="1">
      <alignment horizontal="left" vertical="center" wrapText="1"/>
    </xf>
    <xf numFmtId="164" fontId="10" fillId="0" borderId="35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5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5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vertical="center"/>
    </xf>
    <xf numFmtId="0" fontId="15" fillId="0" borderId="0" xfId="0" applyFont="1" applyAlignment="1">
      <alignment vertical="center"/>
    </xf>
    <xf numFmtId="165" fontId="17" fillId="7" borderId="1" xfId="0" applyNumberFormat="1" applyFont="1" applyFill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8" fontId="1" fillId="0" borderId="31" xfId="0" applyNumberFormat="1" applyFont="1" applyBorder="1" applyAlignment="1">
      <alignment horizontal="center" vertical="center" wrapText="1"/>
    </xf>
    <xf numFmtId="168" fontId="1" fillId="0" borderId="32" xfId="0" applyNumberFormat="1" applyFont="1" applyBorder="1" applyAlignment="1">
      <alignment horizontal="center" vertical="center" wrapText="1"/>
    </xf>
    <xf numFmtId="168" fontId="1" fillId="0" borderId="26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8" fontId="0" fillId="0" borderId="26" xfId="0" applyNumberFormat="1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center" vertical="center" wrapText="1"/>
    </xf>
    <xf numFmtId="168" fontId="0" fillId="0" borderId="26" xfId="0" applyNumberFormat="1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168" fontId="0" fillId="0" borderId="26" xfId="0" applyNumberFormat="1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168" fontId="0" fillId="0" borderId="26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26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5" fillId="0" borderId="26" xfId="0" applyNumberFormat="1" applyFont="1" applyBorder="1" applyAlignment="1">
      <alignment vertical="center"/>
    </xf>
    <xf numFmtId="168" fontId="15" fillId="0" borderId="1" xfId="0" applyNumberFormat="1" applyFont="1" applyBorder="1" applyAlignment="1">
      <alignment vertical="center"/>
    </xf>
    <xf numFmtId="168" fontId="15" fillId="0" borderId="28" xfId="0" applyNumberFormat="1" applyFont="1" applyBorder="1" applyAlignment="1">
      <alignment vertical="center"/>
    </xf>
    <xf numFmtId="168" fontId="15" fillId="0" borderId="29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9" fontId="1" fillId="0" borderId="31" xfId="0" applyNumberFormat="1" applyFont="1" applyBorder="1" applyAlignment="1">
      <alignment horizontal="center" vertical="center" wrapText="1"/>
    </xf>
    <xf numFmtId="169" fontId="1" fillId="0" borderId="32" xfId="0" applyNumberFormat="1" applyFont="1" applyBorder="1" applyAlignment="1">
      <alignment horizontal="center" vertical="center" wrapText="1"/>
    </xf>
    <xf numFmtId="169" fontId="1" fillId="0" borderId="26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26" xfId="0" applyNumberFormat="1" applyFont="1" applyBorder="1" applyAlignment="1">
      <alignment horizontal="center" vertical="center" wrapText="1"/>
    </xf>
    <xf numFmtId="169" fontId="0" fillId="0" borderId="1" xfId="0" applyNumberFormat="1" applyFont="1" applyBorder="1" applyAlignment="1">
      <alignment horizontal="center" vertical="center" wrapText="1"/>
    </xf>
    <xf numFmtId="169" fontId="0" fillId="0" borderId="26" xfId="0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center" vertical="center"/>
    </xf>
    <xf numFmtId="169" fontId="0" fillId="0" borderId="26" xfId="0" applyNumberFormat="1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169" fontId="17" fillId="0" borderId="26" xfId="0" applyNumberFormat="1" applyFont="1" applyFill="1" applyBorder="1" applyAlignment="1">
      <alignment horizontal="center" vertical="center"/>
    </xf>
    <xf numFmtId="169" fontId="0" fillId="0" borderId="26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26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14" fillId="0" borderId="26" xfId="0" applyNumberFormat="1" applyFont="1" applyBorder="1" applyAlignment="1">
      <alignment vertical="center"/>
    </xf>
    <xf numFmtId="169" fontId="14" fillId="0" borderId="1" xfId="0" applyNumberFormat="1" applyFont="1" applyBorder="1" applyAlignment="1">
      <alignment vertical="center"/>
    </xf>
    <xf numFmtId="169" fontId="15" fillId="0" borderId="26" xfId="0" applyNumberFormat="1" applyFont="1" applyBorder="1" applyAlignment="1">
      <alignment vertical="center"/>
    </xf>
    <xf numFmtId="169" fontId="15" fillId="0" borderId="1" xfId="0" applyNumberFormat="1" applyFont="1" applyBorder="1" applyAlignment="1">
      <alignment vertical="center"/>
    </xf>
    <xf numFmtId="169" fontId="15" fillId="0" borderId="28" xfId="0" applyNumberFormat="1" applyFont="1" applyBorder="1" applyAlignment="1">
      <alignment vertical="center"/>
    </xf>
    <xf numFmtId="169" fontId="15" fillId="0" borderId="29" xfId="0" applyNumberFormat="1" applyFont="1" applyBorder="1" applyAlignment="1">
      <alignment vertical="center"/>
    </xf>
    <xf numFmtId="168" fontId="17" fillId="0" borderId="26" xfId="0" applyNumberFormat="1" applyFont="1" applyFill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169" fontId="17" fillId="0" borderId="26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vertical="center"/>
    </xf>
    <xf numFmtId="168" fontId="17" fillId="0" borderId="26" xfId="0" applyNumberFormat="1" applyFont="1" applyFill="1" applyBorder="1" applyAlignment="1">
      <alignment vertical="center"/>
    </xf>
    <xf numFmtId="168" fontId="17" fillId="0" borderId="1" xfId="0" applyNumberFormat="1" applyFont="1" applyFill="1" applyBorder="1" applyAlignment="1">
      <alignment vertical="center"/>
    </xf>
    <xf numFmtId="168" fontId="0" fillId="0" borderId="26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2" fillId="0" borderId="1" xfId="0" quotePrefix="1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0" fillId="0" borderId="0" xfId="1" applyFont="1" applyFill="1" applyAlignment="1" applyProtection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0" fillId="0" borderId="42" xfId="0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38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17" fillId="7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168" fontId="17" fillId="0" borderId="45" xfId="0" applyNumberFormat="1" applyFont="1" applyFill="1" applyBorder="1" applyAlignment="1">
      <alignment vertical="center"/>
    </xf>
    <xf numFmtId="168" fontId="17" fillId="0" borderId="42" xfId="0" applyNumberFormat="1" applyFont="1" applyFill="1" applyBorder="1" applyAlignment="1">
      <alignment vertical="center"/>
    </xf>
    <xf numFmtId="0" fontId="0" fillId="0" borderId="42" xfId="0" applyNumberForma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42" xfId="0" applyFont="1" applyBorder="1" applyAlignment="1">
      <alignment vertical="center"/>
    </xf>
    <xf numFmtId="168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168" fontId="14" fillId="0" borderId="1" xfId="0" applyNumberFormat="1" applyFont="1" applyBorder="1" applyAlignment="1">
      <alignment horizontal="center" vertical="center"/>
    </xf>
    <xf numFmtId="168" fontId="14" fillId="0" borderId="45" xfId="0" applyNumberFormat="1" applyFont="1" applyBorder="1" applyAlignment="1">
      <alignment vertical="center"/>
    </xf>
    <xf numFmtId="168" fontId="14" fillId="0" borderId="42" xfId="0" applyNumberFormat="1" applyFont="1" applyBorder="1" applyAlignment="1">
      <alignment vertical="center"/>
    </xf>
    <xf numFmtId="168" fontId="14" fillId="0" borderId="26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168" fontId="14" fillId="0" borderId="26" xfId="0" applyNumberFormat="1" applyFont="1" applyFill="1" applyBorder="1" applyAlignment="1">
      <alignment vertical="center"/>
    </xf>
    <xf numFmtId="168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4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8" fillId="6" borderId="1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10" fillId="0" borderId="35" xfId="0" applyFont="1" applyFill="1" applyBorder="1" applyAlignment="1">
      <alignment vertical="center" wrapText="1"/>
    </xf>
    <xf numFmtId="0" fontId="0" fillId="6" borderId="43" xfId="0" applyFill="1" applyBorder="1" applyAlignment="1">
      <alignment vertical="center"/>
    </xf>
    <xf numFmtId="0" fontId="0" fillId="6" borderId="44" xfId="0" applyFill="1" applyBorder="1" applyAlignment="1">
      <alignment vertical="center"/>
    </xf>
    <xf numFmtId="168" fontId="27" fillId="6" borderId="1" xfId="0" applyNumberFormat="1" applyFont="1" applyFill="1" applyBorder="1" applyAlignment="1">
      <alignment horizontal="left" vertical="center"/>
    </xf>
    <xf numFmtId="0" fontId="27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0" fillId="6" borderId="44" xfId="0" applyFill="1" applyBorder="1" applyAlignment="1">
      <alignment vertical="center" wrapText="1"/>
    </xf>
    <xf numFmtId="0" fontId="24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4" fillId="6" borderId="37" xfId="0" applyFont="1" applyFill="1" applyBorder="1" applyAlignment="1">
      <alignment vertical="center" wrapText="1"/>
    </xf>
    <xf numFmtId="0" fontId="23" fillId="6" borderId="44" xfId="0" applyFont="1" applyFill="1" applyBorder="1" applyAlignment="1">
      <alignment vertical="center" wrapText="1"/>
    </xf>
    <xf numFmtId="0" fontId="27" fillId="6" borderId="4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29" fillId="6" borderId="35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27" fillId="6" borderId="1" xfId="0" quotePrefix="1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4" fillId="0" borderId="27" xfId="0" applyFont="1" applyBorder="1" applyAlignment="1">
      <alignment vertical="center"/>
    </xf>
    <xf numFmtId="168" fontId="14" fillId="0" borderId="2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8" fontId="27" fillId="6" borderId="1" xfId="0" applyNumberFormat="1" applyFont="1" applyFill="1" applyBorder="1" applyAlignment="1">
      <alignment horizontal="left" vertical="center" wrapText="1"/>
    </xf>
    <xf numFmtId="0" fontId="2" fillId="0" borderId="37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168" fontId="14" fillId="0" borderId="26" xfId="0" applyNumberFormat="1" applyFont="1" applyBorder="1" applyAlignment="1">
      <alignment horizontal="center" vertical="center"/>
    </xf>
    <xf numFmtId="0" fontId="22" fillId="6" borderId="29" xfId="0" applyFont="1" applyFill="1" applyBorder="1" applyAlignment="1">
      <alignment vertical="center" wrapText="1"/>
    </xf>
    <xf numFmtId="169" fontId="14" fillId="0" borderId="1" xfId="0" applyNumberFormat="1" applyFont="1" applyFill="1" applyBorder="1" applyAlignment="1">
      <alignment horizontal="center" vertical="center"/>
    </xf>
    <xf numFmtId="169" fontId="14" fillId="0" borderId="26" xfId="0" applyNumberFormat="1" applyFont="1" applyFill="1" applyBorder="1" applyAlignment="1">
      <alignment horizontal="center" vertical="center"/>
    </xf>
    <xf numFmtId="169" fontId="14" fillId="0" borderId="1" xfId="0" applyNumberFormat="1" applyFont="1" applyBorder="1" applyAlignment="1">
      <alignment horizontal="center" vertical="center"/>
    </xf>
    <xf numFmtId="169" fontId="17" fillId="0" borderId="45" xfId="0" applyNumberFormat="1" applyFont="1" applyFill="1" applyBorder="1" applyAlignment="1">
      <alignment vertical="center"/>
    </xf>
    <xf numFmtId="169" fontId="17" fillId="0" borderId="26" xfId="0" applyNumberFormat="1" applyFont="1" applyFill="1" applyBorder="1" applyAlignment="1">
      <alignment vertical="center"/>
    </xf>
    <xf numFmtId="169" fontId="0" fillId="0" borderId="26" xfId="0" applyNumberFormat="1" applyFill="1" applyBorder="1" applyAlignment="1">
      <alignment vertical="center"/>
    </xf>
    <xf numFmtId="169" fontId="14" fillId="0" borderId="26" xfId="0" applyNumberFormat="1" applyFont="1" applyBorder="1" applyAlignment="1">
      <alignment horizontal="center" vertical="center"/>
    </xf>
    <xf numFmtId="169" fontId="14" fillId="0" borderId="45" xfId="0" applyNumberFormat="1" applyFont="1" applyBorder="1" applyAlignment="1">
      <alignment vertical="center"/>
    </xf>
    <xf numFmtId="169" fontId="14" fillId="0" borderId="26" xfId="0" applyNumberFormat="1" applyFont="1" applyFill="1" applyBorder="1" applyAlignment="1">
      <alignment vertical="center"/>
    </xf>
    <xf numFmtId="169" fontId="17" fillId="0" borderId="42" xfId="0" applyNumberFormat="1" applyFont="1" applyFill="1" applyBorder="1" applyAlignment="1">
      <alignment vertical="center"/>
    </xf>
    <xf numFmtId="169" fontId="17" fillId="0" borderId="1" xfId="0" applyNumberFormat="1" applyFont="1" applyFill="1" applyBorder="1" applyAlignment="1">
      <alignment vertical="center"/>
    </xf>
    <xf numFmtId="169" fontId="0" fillId="0" borderId="1" xfId="0" applyNumberFormat="1" applyFill="1" applyBorder="1" applyAlignment="1">
      <alignment vertical="center"/>
    </xf>
    <xf numFmtId="169" fontId="14" fillId="0" borderId="42" xfId="0" applyNumberFormat="1" applyFont="1" applyBorder="1" applyAlignment="1">
      <alignment vertical="center"/>
    </xf>
    <xf numFmtId="169" fontId="14" fillId="0" borderId="1" xfId="0" applyNumberFormat="1" applyFont="1" applyFill="1" applyBorder="1" applyAlignment="1">
      <alignment vertical="center"/>
    </xf>
    <xf numFmtId="169" fontId="27" fillId="6" borderId="1" xfId="0" applyNumberFormat="1" applyFont="1" applyFill="1" applyBorder="1" applyAlignment="1">
      <alignment horizontal="left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7" fillId="6" borderId="42" xfId="0" applyFont="1" applyFill="1" applyBorder="1" applyAlignment="1">
      <alignment horizontal="left" vertical="center" wrapText="1"/>
    </xf>
    <xf numFmtId="0" fontId="27" fillId="6" borderId="3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6" fontId="5" fillId="2" borderId="3" xfId="0" applyNumberFormat="1" applyFont="1" applyFill="1" applyBorder="1" applyAlignment="1">
      <alignment horizontal="center"/>
    </xf>
    <xf numFmtId="166" fontId="5" fillId="2" borderId="4" xfId="0" applyNumberFormat="1" applyFont="1" applyFill="1" applyBorder="1" applyAlignment="1">
      <alignment horizontal="center"/>
    </xf>
    <xf numFmtId="166" fontId="5" fillId="2" borderId="5" xfId="0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168" fontId="3" fillId="0" borderId="8" xfId="0" applyNumberFormat="1" applyFont="1" applyBorder="1" applyAlignment="1">
      <alignment horizontal="center"/>
    </xf>
    <xf numFmtId="168" fontId="3" fillId="0" borderId="17" xfId="0" applyNumberFormat="1" applyFont="1" applyBorder="1" applyAlignment="1">
      <alignment horizontal="center"/>
    </xf>
    <xf numFmtId="168" fontId="3" fillId="0" borderId="18" xfId="0" applyNumberFormat="1" applyFont="1" applyBorder="1" applyAlignment="1">
      <alignment horizontal="center"/>
    </xf>
    <xf numFmtId="168" fontId="3" fillId="0" borderId="19" xfId="0" applyNumberFormat="1" applyFont="1" applyBorder="1" applyAlignment="1">
      <alignment horizontal="center"/>
    </xf>
    <xf numFmtId="0" fontId="3" fillId="5" borderId="20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168" fontId="3" fillId="0" borderId="23" xfId="0" applyNumberFormat="1" applyFont="1" applyBorder="1" applyAlignment="1">
      <alignment horizontal="center"/>
    </xf>
    <xf numFmtId="168" fontId="3" fillId="0" borderId="21" xfId="0" applyNumberFormat="1" applyFont="1" applyBorder="1" applyAlignment="1">
      <alignment horizontal="center"/>
    </xf>
    <xf numFmtId="168" fontId="3" fillId="0" borderId="22" xfId="0" applyNumberFormat="1" applyFont="1" applyBorder="1" applyAlignment="1">
      <alignment horizontal="center"/>
    </xf>
    <xf numFmtId="168" fontId="3" fillId="0" borderId="25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CC66"/>
      <color rgb="FFFFCC66"/>
      <color rgb="FF00FF00"/>
      <color rgb="FFFFCC00"/>
      <color rgb="FF0064FF"/>
      <color rgb="FF00CCFF"/>
      <color rgb="FF00FFFF"/>
      <color rgb="FF15C0FD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778087</xdr:colOff>
      <xdr:row>3</xdr:row>
      <xdr:rowOff>162215</xdr:rowOff>
    </xdr:to>
    <xdr:pic>
      <xdr:nvPicPr>
        <xdr:cNvPr id="4" name="Grafik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402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526627</xdr:colOff>
      <xdr:row>3</xdr:row>
      <xdr:rowOff>162215</xdr:rowOff>
    </xdr:to>
    <xdr:pic>
      <xdr:nvPicPr>
        <xdr:cNvPr id="3" name="Grafik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17727" cy="733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45720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22"/>
  <sheetViews>
    <sheetView tabSelected="1" zoomScale="90" zoomScaleNormal="90" zoomScaleSheetLayoutView="100" workbookViewId="0">
      <pane ySplit="10" topLeftCell="A11" activePane="bottomLeft" state="frozen"/>
      <selection pane="bottomLeft" activeCell="E17" sqref="E17:F17"/>
    </sheetView>
  </sheetViews>
  <sheetFormatPr baseColWidth="10" defaultColWidth="11" defaultRowHeight="13.8"/>
  <cols>
    <col min="1" max="1" width="14" style="26" bestFit="1" customWidth="1"/>
    <col min="2" max="2" width="14.09765625" style="26" bestFit="1" customWidth="1"/>
    <col min="3" max="3" width="34.09765625" style="26" customWidth="1"/>
    <col min="4" max="4" width="37.3984375" style="26" customWidth="1"/>
    <col min="5" max="5" width="17" style="26" customWidth="1"/>
    <col min="6" max="6" width="29.59765625" style="26" customWidth="1"/>
    <col min="7" max="7" width="23" style="26" customWidth="1"/>
    <col min="8" max="8" width="17.5" style="26" bestFit="1" customWidth="1"/>
    <col min="9" max="9" width="10.59765625" style="26" bestFit="1" customWidth="1"/>
    <col min="10" max="10" width="11" style="26"/>
    <col min="11" max="11" width="5.09765625" style="26" bestFit="1" customWidth="1"/>
    <col min="12" max="12" width="13.69921875" style="26" bestFit="1" customWidth="1"/>
    <col min="13" max="16384" width="11" style="26"/>
  </cols>
  <sheetData>
    <row r="1" spans="1:41" ht="15" customHeight="1">
      <c r="H1" s="146" t="s">
        <v>144</v>
      </c>
      <c r="I1" s="71">
        <v>44018</v>
      </c>
    </row>
    <row r="2" spans="1:41" ht="15" customHeight="1"/>
    <row r="3" spans="1:41" ht="15" customHeight="1">
      <c r="H3" s="170" t="s">
        <v>252</v>
      </c>
      <c r="I3" s="147"/>
    </row>
    <row r="4" spans="1:41" ht="15" customHeight="1">
      <c r="H4" s="222"/>
      <c r="I4" s="222"/>
    </row>
    <row r="5" spans="1:41" ht="15" customHeight="1">
      <c r="A5" s="27"/>
      <c r="B5" s="27"/>
      <c r="C5" s="27"/>
      <c r="D5" s="27"/>
      <c r="E5" s="27"/>
      <c r="F5" s="27"/>
      <c r="G5" s="27"/>
      <c r="K5" s="72"/>
      <c r="L5" s="73"/>
    </row>
    <row r="6" spans="1:41" s="28" customFormat="1" ht="6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74"/>
      <c r="L6" s="75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</row>
    <row r="7" spans="1:41" ht="21" customHeight="1">
      <c r="A7" s="221" t="s">
        <v>31</v>
      </c>
      <c r="B7" s="221"/>
      <c r="C7" s="221"/>
      <c r="D7" s="227">
        <v>2020</v>
      </c>
      <c r="E7" s="153"/>
      <c r="F7" s="136"/>
      <c r="G7" s="136"/>
      <c r="K7" s="76"/>
      <c r="L7" s="73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41" s="139" customFormat="1" ht="26.4" customHeight="1">
      <c r="A8" s="221" t="s">
        <v>289</v>
      </c>
      <c r="B8" s="221"/>
      <c r="C8" s="171"/>
      <c r="D8" s="227"/>
      <c r="E8" s="137"/>
      <c r="F8" s="137"/>
      <c r="G8" s="137"/>
      <c r="K8" s="140"/>
      <c r="L8" s="141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</row>
    <row r="9" spans="1:41" ht="6.75" customHeight="1" thickBot="1"/>
    <row r="10" spans="1:41" ht="36" customHeight="1" thickTop="1" thickBot="1">
      <c r="A10" s="52" t="s">
        <v>35</v>
      </c>
      <c r="B10" s="53" t="s">
        <v>38</v>
      </c>
      <c r="C10" s="54" t="s">
        <v>37</v>
      </c>
      <c r="D10" s="55" t="s">
        <v>25</v>
      </c>
      <c r="E10" s="55" t="s">
        <v>33</v>
      </c>
      <c r="F10" s="186" t="s">
        <v>281</v>
      </c>
      <c r="G10" s="172" t="s">
        <v>282</v>
      </c>
      <c r="H10" s="56" t="s">
        <v>32</v>
      </c>
      <c r="I10" s="57" t="s">
        <v>34</v>
      </c>
    </row>
    <row r="11" spans="1:41" ht="14.4" thickTop="1">
      <c r="A11" s="77">
        <v>43855</v>
      </c>
      <c r="B11" s="78">
        <v>43856</v>
      </c>
      <c r="C11" s="48" t="s">
        <v>0</v>
      </c>
      <c r="D11" s="49" t="s">
        <v>145</v>
      </c>
      <c r="E11" s="50" t="s">
        <v>36</v>
      </c>
      <c r="F11" s="173" t="s">
        <v>36</v>
      </c>
      <c r="G11" s="50"/>
      <c r="H11" s="50" t="s">
        <v>36</v>
      </c>
      <c r="I11" s="51" t="s">
        <v>36</v>
      </c>
    </row>
    <row r="12" spans="1:41">
      <c r="A12" s="79">
        <v>44044</v>
      </c>
      <c r="B12" s="80">
        <v>44045</v>
      </c>
      <c r="C12" s="35" t="s">
        <v>0</v>
      </c>
      <c r="D12" s="49" t="s">
        <v>145</v>
      </c>
      <c r="E12" s="37" t="s">
        <v>36</v>
      </c>
      <c r="F12" s="174"/>
      <c r="G12" s="37"/>
      <c r="H12" s="37" t="s">
        <v>36</v>
      </c>
      <c r="I12" s="45" t="s">
        <v>36</v>
      </c>
    </row>
    <row r="13" spans="1:41" ht="41.4">
      <c r="A13" s="79">
        <v>43989</v>
      </c>
      <c r="B13" s="80">
        <v>43989</v>
      </c>
      <c r="C13" s="35" t="s">
        <v>249</v>
      </c>
      <c r="D13" s="43" t="s">
        <v>146</v>
      </c>
      <c r="E13" s="37" t="s">
        <v>36</v>
      </c>
      <c r="F13" s="175">
        <v>44017</v>
      </c>
      <c r="G13" s="43"/>
      <c r="H13" s="37" t="s">
        <v>30</v>
      </c>
      <c r="I13" s="45" t="s">
        <v>26</v>
      </c>
    </row>
    <row r="14" spans="1:41" ht="16.5" customHeight="1">
      <c r="A14" s="79">
        <v>43998</v>
      </c>
      <c r="B14" s="80">
        <v>44002</v>
      </c>
      <c r="C14" s="35" t="s">
        <v>42</v>
      </c>
      <c r="D14" s="36" t="s">
        <v>147</v>
      </c>
      <c r="E14" s="37" t="s">
        <v>3</v>
      </c>
      <c r="F14" s="176" t="s">
        <v>271</v>
      </c>
      <c r="G14" s="36"/>
      <c r="H14" s="37" t="s">
        <v>30</v>
      </c>
      <c r="I14" s="45" t="s">
        <v>26</v>
      </c>
    </row>
    <row r="15" spans="1:41">
      <c r="A15" s="79">
        <v>44005</v>
      </c>
      <c r="B15" s="80">
        <v>44009</v>
      </c>
      <c r="C15" s="35" t="s">
        <v>43</v>
      </c>
      <c r="D15" s="36" t="s">
        <v>148</v>
      </c>
      <c r="E15" s="37" t="s">
        <v>3</v>
      </c>
      <c r="F15" s="176" t="s">
        <v>269</v>
      </c>
      <c r="G15" s="36"/>
      <c r="H15" s="37" t="s">
        <v>30</v>
      </c>
      <c r="I15" s="45" t="s">
        <v>26</v>
      </c>
    </row>
    <row r="16" spans="1:41">
      <c r="A16" s="81">
        <v>44012</v>
      </c>
      <c r="B16" s="82">
        <v>44016</v>
      </c>
      <c r="C16" s="35" t="s">
        <v>268</v>
      </c>
      <c r="D16" s="36" t="s">
        <v>149</v>
      </c>
      <c r="E16" s="38" t="s">
        <v>3</v>
      </c>
      <c r="F16" s="176" t="s">
        <v>270</v>
      </c>
      <c r="G16" s="36"/>
      <c r="H16" s="37" t="s">
        <v>30</v>
      </c>
      <c r="I16" s="45" t="s">
        <v>26</v>
      </c>
    </row>
    <row r="17" spans="1:9">
      <c r="A17" s="81">
        <v>44072</v>
      </c>
      <c r="B17" s="82">
        <v>44072</v>
      </c>
      <c r="C17" s="35" t="s">
        <v>44</v>
      </c>
      <c r="D17" s="43" t="s">
        <v>158</v>
      </c>
      <c r="E17" s="249" t="s">
        <v>2</v>
      </c>
      <c r="F17" s="175">
        <v>44086</v>
      </c>
      <c r="G17" s="43"/>
      <c r="H17" s="37" t="s">
        <v>30</v>
      </c>
      <c r="I17" s="45" t="s">
        <v>26</v>
      </c>
    </row>
    <row r="18" spans="1:9" ht="45.75" customHeight="1">
      <c r="A18" s="118">
        <v>43905</v>
      </c>
      <c r="B18" s="119">
        <v>43997</v>
      </c>
      <c r="C18" s="120" t="s">
        <v>260</v>
      </c>
      <c r="D18" s="121" t="s">
        <v>274</v>
      </c>
      <c r="E18" s="122" t="s">
        <v>3</v>
      </c>
      <c r="F18" s="196" t="s">
        <v>300</v>
      </c>
      <c r="G18" s="122"/>
      <c r="H18" s="37" t="s">
        <v>30</v>
      </c>
      <c r="I18" s="124" t="s">
        <v>26</v>
      </c>
    </row>
    <row r="19" spans="1:9">
      <c r="A19" s="118">
        <v>44044</v>
      </c>
      <c r="B19" s="119">
        <v>44089</v>
      </c>
      <c r="C19" s="120" t="s">
        <v>261</v>
      </c>
      <c r="D19" s="121" t="s">
        <v>275</v>
      </c>
      <c r="E19" s="122" t="s">
        <v>3</v>
      </c>
      <c r="F19" s="175" t="s">
        <v>272</v>
      </c>
      <c r="G19" s="122"/>
      <c r="H19" s="37" t="s">
        <v>30</v>
      </c>
      <c r="I19" s="124" t="s">
        <v>26</v>
      </c>
    </row>
    <row r="20" spans="1:9" ht="27.6">
      <c r="A20" s="118">
        <v>44129</v>
      </c>
      <c r="B20" s="119">
        <v>44129</v>
      </c>
      <c r="C20" s="120" t="s">
        <v>262</v>
      </c>
      <c r="D20" s="121" t="s">
        <v>276</v>
      </c>
      <c r="E20" s="125" t="s">
        <v>109</v>
      </c>
      <c r="F20" s="177" t="s">
        <v>299</v>
      </c>
      <c r="G20" s="125"/>
      <c r="H20" s="37" t="s">
        <v>30</v>
      </c>
      <c r="I20" s="124" t="s">
        <v>26</v>
      </c>
    </row>
    <row r="21" spans="1:9" ht="129.6" customHeight="1">
      <c r="A21" s="83">
        <v>43891</v>
      </c>
      <c r="B21" s="84">
        <v>43986</v>
      </c>
      <c r="C21" s="35" t="s">
        <v>45</v>
      </c>
      <c r="D21" s="43" t="s">
        <v>150</v>
      </c>
      <c r="E21" s="38" t="s">
        <v>3</v>
      </c>
      <c r="F21" s="188" t="s">
        <v>324</v>
      </c>
      <c r="G21" s="187"/>
      <c r="H21" s="37" t="s">
        <v>4</v>
      </c>
      <c r="I21" s="45" t="s">
        <v>28</v>
      </c>
    </row>
    <row r="22" spans="1:9" ht="28.5" customHeight="1">
      <c r="A22" s="83">
        <v>44080</v>
      </c>
      <c r="B22" s="84">
        <v>44080</v>
      </c>
      <c r="C22" s="35" t="s">
        <v>46</v>
      </c>
      <c r="D22" s="36" t="s">
        <v>151</v>
      </c>
      <c r="E22" s="38" t="s">
        <v>1</v>
      </c>
      <c r="F22" s="177" t="s">
        <v>299</v>
      </c>
      <c r="G22" s="38"/>
      <c r="H22" s="39" t="s">
        <v>29</v>
      </c>
      <c r="I22" s="45" t="s">
        <v>28</v>
      </c>
    </row>
    <row r="23" spans="1:9" ht="27.6">
      <c r="A23" s="155">
        <v>44073</v>
      </c>
      <c r="B23" s="155">
        <v>44073</v>
      </c>
      <c r="C23" s="156" t="s">
        <v>273</v>
      </c>
      <c r="D23" s="157" t="s">
        <v>278</v>
      </c>
      <c r="E23" s="158" t="s">
        <v>36</v>
      </c>
      <c r="F23" s="177" t="s">
        <v>299</v>
      </c>
      <c r="G23" s="38"/>
      <c r="H23" s="158" t="s">
        <v>30</v>
      </c>
      <c r="I23" s="191" t="s">
        <v>26</v>
      </c>
    </row>
    <row r="24" spans="1:9" ht="60" customHeight="1">
      <c r="A24" s="85">
        <v>44093</v>
      </c>
      <c r="B24" s="86">
        <v>44093</v>
      </c>
      <c r="C24" s="35" t="s">
        <v>47</v>
      </c>
      <c r="D24" s="43" t="s">
        <v>152</v>
      </c>
      <c r="E24" s="37" t="s">
        <v>2</v>
      </c>
      <c r="F24" s="177" t="s">
        <v>299</v>
      </c>
      <c r="G24" s="59" t="s">
        <v>301</v>
      </c>
      <c r="H24" s="37" t="s">
        <v>30</v>
      </c>
      <c r="I24" s="45" t="s">
        <v>26</v>
      </c>
    </row>
    <row r="25" spans="1:9" ht="27.6">
      <c r="A25" s="194">
        <v>43966</v>
      </c>
      <c r="B25" s="155">
        <v>43966</v>
      </c>
      <c r="C25" s="156" t="s">
        <v>296</v>
      </c>
      <c r="D25" s="169" t="s">
        <v>297</v>
      </c>
      <c r="E25" s="158" t="s">
        <v>36</v>
      </c>
      <c r="F25" s="175">
        <v>43997</v>
      </c>
      <c r="G25" s="59"/>
      <c r="H25" s="158" t="s">
        <v>30</v>
      </c>
      <c r="I25" s="191" t="s">
        <v>26</v>
      </c>
    </row>
    <row r="26" spans="1:9" ht="27.6">
      <c r="A26" s="85">
        <v>43952</v>
      </c>
      <c r="B26" s="86">
        <v>43982</v>
      </c>
      <c r="C26" s="35" t="s">
        <v>48</v>
      </c>
      <c r="D26" s="43" t="s">
        <v>153</v>
      </c>
      <c r="E26" s="37" t="s">
        <v>3</v>
      </c>
      <c r="F26" s="176" t="s">
        <v>298</v>
      </c>
      <c r="G26" s="135"/>
      <c r="H26" s="37" t="s">
        <v>30</v>
      </c>
      <c r="I26" s="45" t="s">
        <v>26</v>
      </c>
    </row>
    <row r="27" spans="1:9" ht="27.6">
      <c r="A27" s="85">
        <v>43983</v>
      </c>
      <c r="B27" s="86">
        <v>44012</v>
      </c>
      <c r="C27" s="35" t="s">
        <v>49</v>
      </c>
      <c r="D27" s="43" t="s">
        <v>154</v>
      </c>
      <c r="E27" s="37" t="s">
        <v>3</v>
      </c>
      <c r="F27" s="176" t="s">
        <v>295</v>
      </c>
      <c r="G27" s="37"/>
      <c r="H27" s="37" t="s">
        <v>30</v>
      </c>
      <c r="I27" s="45" t="s">
        <v>26</v>
      </c>
    </row>
    <row r="28" spans="1:9" ht="27.6">
      <c r="A28" s="87">
        <v>44013</v>
      </c>
      <c r="B28" s="86">
        <v>44074</v>
      </c>
      <c r="C28" s="35" t="s">
        <v>50</v>
      </c>
      <c r="D28" s="43" t="s">
        <v>155</v>
      </c>
      <c r="E28" s="37" t="s">
        <v>3</v>
      </c>
      <c r="F28" s="178" t="s">
        <v>304</v>
      </c>
      <c r="G28" s="59"/>
      <c r="H28" s="37" t="s">
        <v>30</v>
      </c>
      <c r="I28" s="45" t="s">
        <v>26</v>
      </c>
    </row>
    <row r="29" spans="1:9" ht="27.6">
      <c r="A29" s="85">
        <v>44093</v>
      </c>
      <c r="B29" s="86">
        <v>44093</v>
      </c>
      <c r="C29" s="35" t="s">
        <v>51</v>
      </c>
      <c r="D29" s="43" t="s">
        <v>156</v>
      </c>
      <c r="E29" s="37" t="s">
        <v>2</v>
      </c>
      <c r="F29" s="177" t="s">
        <v>299</v>
      </c>
      <c r="G29" s="59"/>
      <c r="H29" s="37" t="s">
        <v>30</v>
      </c>
      <c r="I29" s="45" t="s">
        <v>26</v>
      </c>
    </row>
    <row r="30" spans="1:9" ht="58.8" customHeight="1">
      <c r="A30" s="88">
        <v>44128</v>
      </c>
      <c r="B30" s="89">
        <v>44128</v>
      </c>
      <c r="C30" s="35" t="s">
        <v>5</v>
      </c>
      <c r="D30" s="43" t="s">
        <v>157</v>
      </c>
      <c r="E30" s="36" t="s">
        <v>109</v>
      </c>
      <c r="F30" s="188" t="s">
        <v>325</v>
      </c>
      <c r="G30" s="59" t="s">
        <v>302</v>
      </c>
      <c r="H30" s="39" t="s">
        <v>29</v>
      </c>
      <c r="I30" s="45" t="s">
        <v>27</v>
      </c>
    </row>
    <row r="31" spans="1:9" ht="27.6">
      <c r="A31" s="159">
        <v>44104</v>
      </c>
      <c r="B31" s="159">
        <v>44104</v>
      </c>
      <c r="C31" s="156" t="s">
        <v>283</v>
      </c>
      <c r="D31" s="164" t="s">
        <v>293</v>
      </c>
      <c r="E31" s="96" t="s">
        <v>36</v>
      </c>
      <c r="F31" s="175">
        <v>44104</v>
      </c>
      <c r="G31" s="59"/>
      <c r="H31" s="158" t="s">
        <v>30</v>
      </c>
      <c r="I31" s="191" t="s">
        <v>26</v>
      </c>
    </row>
    <row r="32" spans="1:9">
      <c r="A32" s="88">
        <v>43905</v>
      </c>
      <c r="B32" s="89">
        <v>44074</v>
      </c>
      <c r="C32" s="35" t="s">
        <v>267</v>
      </c>
      <c r="D32" s="43" t="s">
        <v>280</v>
      </c>
      <c r="E32" s="36" t="s">
        <v>3</v>
      </c>
      <c r="F32" s="175">
        <v>44104</v>
      </c>
      <c r="G32" s="43"/>
      <c r="H32" s="37" t="s">
        <v>30</v>
      </c>
      <c r="I32" s="45" t="s">
        <v>26</v>
      </c>
    </row>
    <row r="33" spans="1:9">
      <c r="A33" s="88">
        <v>43905</v>
      </c>
      <c r="B33" s="89">
        <v>44104</v>
      </c>
      <c r="C33" s="35" t="s">
        <v>266</v>
      </c>
      <c r="D33" s="43" t="s">
        <v>279</v>
      </c>
      <c r="E33" s="36" t="s">
        <v>3</v>
      </c>
      <c r="F33" s="175">
        <v>44104</v>
      </c>
      <c r="G33" s="36"/>
      <c r="H33" s="36" t="s">
        <v>55</v>
      </c>
      <c r="I33" s="46" t="s">
        <v>78</v>
      </c>
    </row>
    <row r="34" spans="1:9" ht="27.6">
      <c r="A34" s="88">
        <v>43753</v>
      </c>
      <c r="B34" s="89">
        <v>43921</v>
      </c>
      <c r="C34" s="35" t="s">
        <v>52</v>
      </c>
      <c r="D34" s="43" t="s">
        <v>159</v>
      </c>
      <c r="E34" s="36" t="s">
        <v>3</v>
      </c>
      <c r="F34" s="179"/>
      <c r="G34" s="36"/>
      <c r="H34" s="36" t="s">
        <v>55</v>
      </c>
      <c r="I34" s="46" t="s">
        <v>56</v>
      </c>
    </row>
    <row r="35" spans="1:9">
      <c r="A35" s="88">
        <v>43912</v>
      </c>
      <c r="B35" s="89">
        <v>43912</v>
      </c>
      <c r="C35" s="41" t="s">
        <v>53</v>
      </c>
      <c r="D35" s="43" t="s">
        <v>160</v>
      </c>
      <c r="E35" s="36" t="s">
        <v>54</v>
      </c>
      <c r="F35" s="180" t="s">
        <v>303</v>
      </c>
      <c r="G35" s="36"/>
      <c r="H35" s="36" t="s">
        <v>55</v>
      </c>
      <c r="I35" s="46" t="s">
        <v>56</v>
      </c>
    </row>
    <row r="36" spans="1:9" ht="41.4">
      <c r="A36" s="88">
        <v>43952</v>
      </c>
      <c r="B36" s="89">
        <v>44074</v>
      </c>
      <c r="C36" s="35" t="s">
        <v>57</v>
      </c>
      <c r="D36" s="43" t="s">
        <v>161</v>
      </c>
      <c r="E36" s="36" t="s">
        <v>3</v>
      </c>
      <c r="F36" s="176" t="s">
        <v>299</v>
      </c>
      <c r="G36" s="36"/>
      <c r="H36" s="36" t="s">
        <v>55</v>
      </c>
      <c r="I36" s="46" t="s">
        <v>56</v>
      </c>
    </row>
    <row r="37" spans="1:9" ht="27.6">
      <c r="A37" s="88">
        <v>44105</v>
      </c>
      <c r="B37" s="89">
        <v>44119</v>
      </c>
      <c r="C37" s="35" t="s">
        <v>58</v>
      </c>
      <c r="D37" s="43" t="s">
        <v>162</v>
      </c>
      <c r="E37" s="36" t="s">
        <v>3</v>
      </c>
      <c r="F37" s="176" t="s">
        <v>299</v>
      </c>
      <c r="G37" s="36"/>
      <c r="H37" s="36" t="s">
        <v>55</v>
      </c>
      <c r="I37" s="46" t="s">
        <v>56</v>
      </c>
    </row>
    <row r="38" spans="1:9">
      <c r="A38" s="88">
        <v>43753</v>
      </c>
      <c r="B38" s="89">
        <v>43921</v>
      </c>
      <c r="C38" s="35" t="s">
        <v>60</v>
      </c>
      <c r="D38" s="43" t="s">
        <v>163</v>
      </c>
      <c r="E38" s="36" t="s">
        <v>3</v>
      </c>
      <c r="F38" s="179"/>
      <c r="G38" s="36"/>
      <c r="H38" s="36" t="s">
        <v>55</v>
      </c>
      <c r="I38" s="46" t="s">
        <v>56</v>
      </c>
    </row>
    <row r="39" spans="1:9">
      <c r="A39" s="88">
        <v>43753</v>
      </c>
      <c r="B39" s="89">
        <v>43921</v>
      </c>
      <c r="C39" s="35" t="s">
        <v>59</v>
      </c>
      <c r="D39" s="43" t="s">
        <v>164</v>
      </c>
      <c r="E39" s="36" t="s">
        <v>3</v>
      </c>
      <c r="F39" s="179"/>
      <c r="G39" s="36"/>
      <c r="H39" s="36" t="s">
        <v>55</v>
      </c>
      <c r="I39" s="46" t="s">
        <v>56</v>
      </c>
    </row>
    <row r="40" spans="1:9" ht="41.4">
      <c r="A40" s="88">
        <v>43753</v>
      </c>
      <c r="B40" s="89">
        <v>43890</v>
      </c>
      <c r="C40" s="35" t="s">
        <v>61</v>
      </c>
      <c r="D40" s="43" t="s">
        <v>165</v>
      </c>
      <c r="E40" s="36" t="s">
        <v>3</v>
      </c>
      <c r="F40" s="179"/>
      <c r="G40" s="36"/>
      <c r="H40" s="36" t="s">
        <v>55</v>
      </c>
      <c r="I40" s="46" t="s">
        <v>56</v>
      </c>
    </row>
    <row r="41" spans="1:9" ht="43.5" customHeight="1">
      <c r="A41" s="90">
        <v>43911</v>
      </c>
      <c r="B41" s="91">
        <v>43911</v>
      </c>
      <c r="C41" s="35" t="s">
        <v>62</v>
      </c>
      <c r="D41" s="43" t="s">
        <v>166</v>
      </c>
      <c r="E41" s="36" t="s">
        <v>63</v>
      </c>
      <c r="F41" s="180" t="s">
        <v>303</v>
      </c>
      <c r="G41" s="36"/>
      <c r="H41" s="36" t="s">
        <v>55</v>
      </c>
      <c r="I41" s="46" t="s">
        <v>56</v>
      </c>
    </row>
    <row r="42" spans="1:9" ht="41.4">
      <c r="A42" s="90">
        <v>43740</v>
      </c>
      <c r="B42" s="91">
        <v>43740</v>
      </c>
      <c r="C42" s="40" t="s">
        <v>64</v>
      </c>
      <c r="D42" s="43" t="s">
        <v>167</v>
      </c>
      <c r="E42" s="36" t="s">
        <v>36</v>
      </c>
      <c r="F42" s="179"/>
      <c r="G42" s="36"/>
      <c r="H42" s="36" t="s">
        <v>55</v>
      </c>
      <c r="I42" s="46" t="s">
        <v>56</v>
      </c>
    </row>
    <row r="43" spans="1:9">
      <c r="A43" s="90">
        <v>43766</v>
      </c>
      <c r="B43" s="91">
        <v>43787</v>
      </c>
      <c r="C43" s="40" t="s">
        <v>65</v>
      </c>
      <c r="D43" s="43" t="s">
        <v>168</v>
      </c>
      <c r="E43" s="36" t="s">
        <v>3</v>
      </c>
      <c r="F43" s="179"/>
      <c r="G43" s="36"/>
      <c r="H43" s="36" t="s">
        <v>55</v>
      </c>
      <c r="I43" s="46" t="s">
        <v>56</v>
      </c>
    </row>
    <row r="44" spans="1:9" ht="27.6">
      <c r="A44" s="90">
        <v>43788</v>
      </c>
      <c r="B44" s="91">
        <v>43788</v>
      </c>
      <c r="C44" s="40" t="s">
        <v>250</v>
      </c>
      <c r="D44" s="43" t="s">
        <v>169</v>
      </c>
      <c r="E44" s="36" t="s">
        <v>36</v>
      </c>
      <c r="F44" s="179"/>
      <c r="G44" s="36"/>
      <c r="H44" s="36" t="s">
        <v>55</v>
      </c>
      <c r="I44" s="46" t="s">
        <v>56</v>
      </c>
    </row>
    <row r="45" spans="1:9">
      <c r="A45" s="90">
        <v>43808</v>
      </c>
      <c r="B45" s="91">
        <v>43822</v>
      </c>
      <c r="C45" s="41" t="s">
        <v>66</v>
      </c>
      <c r="D45" s="43" t="s">
        <v>170</v>
      </c>
      <c r="E45" s="36" t="s">
        <v>3</v>
      </c>
      <c r="F45" s="179"/>
      <c r="G45" s="36"/>
      <c r="H45" s="36" t="s">
        <v>55</v>
      </c>
      <c r="I45" s="46" t="s">
        <v>56</v>
      </c>
    </row>
    <row r="46" spans="1:9">
      <c r="A46" s="90">
        <v>43836</v>
      </c>
      <c r="B46" s="91">
        <v>43850</v>
      </c>
      <c r="C46" s="41" t="s">
        <v>68</v>
      </c>
      <c r="D46" s="43" t="s">
        <v>171</v>
      </c>
      <c r="E46" s="36" t="s">
        <v>3</v>
      </c>
      <c r="F46" s="179"/>
      <c r="G46" s="36"/>
      <c r="H46" s="36" t="s">
        <v>55</v>
      </c>
      <c r="I46" s="46" t="s">
        <v>56</v>
      </c>
    </row>
    <row r="47" spans="1:9">
      <c r="A47" s="90">
        <v>43864</v>
      </c>
      <c r="B47" s="91">
        <v>43878</v>
      </c>
      <c r="C47" s="41" t="s">
        <v>67</v>
      </c>
      <c r="D47" s="43" t="s">
        <v>172</v>
      </c>
      <c r="E47" s="36" t="s">
        <v>3</v>
      </c>
      <c r="F47" s="179"/>
      <c r="G47" s="36"/>
      <c r="H47" s="36" t="s">
        <v>55</v>
      </c>
      <c r="I47" s="46" t="s">
        <v>56</v>
      </c>
    </row>
    <row r="48" spans="1:9">
      <c r="A48" s="90">
        <v>43904</v>
      </c>
      <c r="B48" s="90">
        <v>43904</v>
      </c>
      <c r="C48" s="41" t="s">
        <v>70</v>
      </c>
      <c r="D48" s="43" t="s">
        <v>173</v>
      </c>
      <c r="E48" s="36" t="s">
        <v>69</v>
      </c>
      <c r="F48" s="180" t="s">
        <v>303</v>
      </c>
      <c r="G48" s="36"/>
      <c r="H48" s="36" t="s">
        <v>55</v>
      </c>
      <c r="I48" s="46" t="s">
        <v>56</v>
      </c>
    </row>
    <row r="49" spans="1:9" ht="41.4">
      <c r="A49" s="90">
        <v>43914</v>
      </c>
      <c r="B49" s="91">
        <v>43914</v>
      </c>
      <c r="C49" s="40" t="s">
        <v>71</v>
      </c>
      <c r="D49" s="43" t="s">
        <v>174</v>
      </c>
      <c r="E49" s="36" t="s">
        <v>36</v>
      </c>
      <c r="F49" s="175">
        <v>43955</v>
      </c>
      <c r="G49" s="36"/>
      <c r="H49" s="36" t="s">
        <v>55</v>
      </c>
      <c r="I49" s="47" t="s">
        <v>78</v>
      </c>
    </row>
    <row r="50" spans="1:9">
      <c r="A50" s="90">
        <v>43916</v>
      </c>
      <c r="B50" s="91">
        <v>43955</v>
      </c>
      <c r="C50" s="40" t="s">
        <v>73</v>
      </c>
      <c r="D50" s="43" t="s">
        <v>175</v>
      </c>
      <c r="E50" s="36" t="s">
        <v>3</v>
      </c>
      <c r="F50" s="179"/>
      <c r="G50" s="36"/>
      <c r="H50" s="36" t="s">
        <v>55</v>
      </c>
      <c r="I50" s="47" t="s">
        <v>78</v>
      </c>
    </row>
    <row r="51" spans="1:9" ht="27.6">
      <c r="A51" s="90">
        <v>43956</v>
      </c>
      <c r="B51" s="91">
        <v>43956</v>
      </c>
      <c r="C51" s="40" t="s">
        <v>214</v>
      </c>
      <c r="D51" s="43" t="s">
        <v>176</v>
      </c>
      <c r="E51" s="36" t="s">
        <v>36</v>
      </c>
      <c r="F51" s="179"/>
      <c r="G51" s="36"/>
      <c r="H51" s="36" t="s">
        <v>55</v>
      </c>
      <c r="I51" s="47" t="s">
        <v>78</v>
      </c>
    </row>
    <row r="52" spans="1:9">
      <c r="A52" s="90">
        <v>43966</v>
      </c>
      <c r="B52" s="91">
        <v>43990</v>
      </c>
      <c r="C52" s="42" t="s">
        <v>74</v>
      </c>
      <c r="D52" s="43" t="s">
        <v>177</v>
      </c>
      <c r="E52" s="36" t="s">
        <v>3</v>
      </c>
      <c r="F52" s="181" t="s">
        <v>263</v>
      </c>
      <c r="G52" s="143"/>
      <c r="H52" s="36" t="s">
        <v>55</v>
      </c>
      <c r="I52" s="47" t="s">
        <v>78</v>
      </c>
    </row>
    <row r="53" spans="1:9">
      <c r="A53" s="90">
        <v>43994</v>
      </c>
      <c r="B53" s="91">
        <v>44011</v>
      </c>
      <c r="C53" s="40" t="s">
        <v>75</v>
      </c>
      <c r="D53" s="43" t="s">
        <v>178</v>
      </c>
      <c r="E53" s="36" t="s">
        <v>3</v>
      </c>
      <c r="F53" s="181" t="s">
        <v>264</v>
      </c>
      <c r="G53" s="143"/>
      <c r="H53" s="36" t="s">
        <v>55</v>
      </c>
      <c r="I53" s="47" t="s">
        <v>78</v>
      </c>
    </row>
    <row r="54" spans="1:9">
      <c r="A54" s="90">
        <v>44043</v>
      </c>
      <c r="B54" s="91">
        <v>44058</v>
      </c>
      <c r="C54" s="40" t="s">
        <v>76</v>
      </c>
      <c r="D54" s="43" t="s">
        <v>179</v>
      </c>
      <c r="E54" s="36" t="s">
        <v>3</v>
      </c>
      <c r="F54" s="182" t="s">
        <v>304</v>
      </c>
      <c r="G54" s="143"/>
      <c r="H54" s="36" t="s">
        <v>55</v>
      </c>
      <c r="I54" s="47" t="s">
        <v>78</v>
      </c>
    </row>
    <row r="55" spans="1:9" ht="27.6">
      <c r="A55" s="90">
        <v>44072</v>
      </c>
      <c r="B55" s="91">
        <v>44072</v>
      </c>
      <c r="C55" s="40" t="s">
        <v>79</v>
      </c>
      <c r="D55" s="43" t="s">
        <v>180</v>
      </c>
      <c r="E55" s="36" t="s">
        <v>109</v>
      </c>
      <c r="F55" s="176" t="s">
        <v>299</v>
      </c>
      <c r="G55" s="36"/>
      <c r="H55" s="36" t="s">
        <v>55</v>
      </c>
      <c r="I55" s="47" t="s">
        <v>72</v>
      </c>
    </row>
    <row r="56" spans="1:9" ht="27.6">
      <c r="A56" s="90">
        <v>44107</v>
      </c>
      <c r="B56" s="91">
        <v>44107</v>
      </c>
      <c r="C56" s="42" t="s">
        <v>80</v>
      </c>
      <c r="D56" s="43" t="s">
        <v>181</v>
      </c>
      <c r="E56" s="36" t="s">
        <v>81</v>
      </c>
      <c r="F56" s="176" t="s">
        <v>299</v>
      </c>
      <c r="G56" s="36"/>
      <c r="H56" s="36" t="s">
        <v>55</v>
      </c>
      <c r="I56" s="47" t="s">
        <v>77</v>
      </c>
    </row>
    <row r="57" spans="1:9" ht="41.4">
      <c r="A57" s="90">
        <v>43922</v>
      </c>
      <c r="B57" s="91">
        <v>44043</v>
      </c>
      <c r="C57" s="40" t="s">
        <v>183</v>
      </c>
      <c r="D57" s="43" t="s">
        <v>182</v>
      </c>
      <c r="E57" s="36" t="s">
        <v>3</v>
      </c>
      <c r="F57" s="178" t="s">
        <v>304</v>
      </c>
      <c r="G57" s="144"/>
      <c r="H57" s="36" t="s">
        <v>55</v>
      </c>
      <c r="I57" s="47" t="s">
        <v>77</v>
      </c>
    </row>
    <row r="58" spans="1:9">
      <c r="A58" s="90">
        <v>44079</v>
      </c>
      <c r="B58" s="91">
        <v>44079</v>
      </c>
      <c r="C58" s="40" t="s">
        <v>185</v>
      </c>
      <c r="D58" s="43" t="s">
        <v>184</v>
      </c>
      <c r="E58" s="36" t="s">
        <v>82</v>
      </c>
      <c r="F58" s="182" t="s">
        <v>304</v>
      </c>
      <c r="G58" s="36"/>
      <c r="H58" s="36" t="s">
        <v>55</v>
      </c>
      <c r="I58" s="47" t="s">
        <v>77</v>
      </c>
    </row>
    <row r="59" spans="1:9" ht="41.4">
      <c r="A59" s="90">
        <v>43952</v>
      </c>
      <c r="B59" s="91">
        <v>44104</v>
      </c>
      <c r="C59" s="58" t="s">
        <v>186</v>
      </c>
      <c r="D59" s="43" t="s">
        <v>187</v>
      </c>
      <c r="E59" s="36" t="s">
        <v>3</v>
      </c>
      <c r="F59" s="176" t="s">
        <v>299</v>
      </c>
      <c r="G59" s="36"/>
      <c r="H59" s="36" t="s">
        <v>55</v>
      </c>
      <c r="I59" s="47" t="s">
        <v>78</v>
      </c>
    </row>
    <row r="60" spans="1:9" ht="41.4">
      <c r="A60" s="90">
        <v>43987</v>
      </c>
      <c r="B60" s="91">
        <v>43989</v>
      </c>
      <c r="C60" s="40" t="s">
        <v>83</v>
      </c>
      <c r="D60" s="43" t="s">
        <v>188</v>
      </c>
      <c r="E60" s="36" t="s">
        <v>3</v>
      </c>
      <c r="F60" s="175">
        <v>44104</v>
      </c>
      <c r="G60" s="36"/>
      <c r="H60" s="39" t="s">
        <v>29</v>
      </c>
      <c r="I60" s="45" t="s">
        <v>27</v>
      </c>
    </row>
    <row r="61" spans="1:9" ht="41.4">
      <c r="A61" s="90">
        <v>44344</v>
      </c>
      <c r="B61" s="91">
        <v>44346</v>
      </c>
      <c r="C61" s="40" t="s">
        <v>84</v>
      </c>
      <c r="D61" s="43" t="s">
        <v>189</v>
      </c>
      <c r="E61" s="36" t="s">
        <v>3</v>
      </c>
      <c r="F61" s="183"/>
      <c r="G61" s="36"/>
      <c r="H61" s="39" t="s">
        <v>29</v>
      </c>
      <c r="I61" s="45" t="s">
        <v>27</v>
      </c>
    </row>
    <row r="62" spans="1:9" ht="41.4">
      <c r="A62" s="90">
        <v>44722</v>
      </c>
      <c r="B62" s="91">
        <v>44724</v>
      </c>
      <c r="C62" s="40" t="s">
        <v>85</v>
      </c>
      <c r="D62" s="43" t="s">
        <v>190</v>
      </c>
      <c r="E62" s="36" t="s">
        <v>3</v>
      </c>
      <c r="F62" s="183"/>
      <c r="G62" s="36"/>
      <c r="H62" s="39" t="s">
        <v>29</v>
      </c>
      <c r="I62" s="45" t="s">
        <v>27</v>
      </c>
    </row>
    <row r="63" spans="1:9" ht="41.4">
      <c r="A63" s="149">
        <v>43739</v>
      </c>
      <c r="B63" s="150">
        <v>43951</v>
      </c>
      <c r="C63" s="151" t="s">
        <v>245</v>
      </c>
      <c r="D63" s="43" t="s">
        <v>246</v>
      </c>
      <c r="E63" s="142" t="s">
        <v>3</v>
      </c>
      <c r="F63" s="196" t="s">
        <v>322</v>
      </c>
      <c r="G63" s="43"/>
      <c r="H63" s="142" t="s">
        <v>86</v>
      </c>
      <c r="I63" s="148" t="s">
        <v>56</v>
      </c>
    </row>
    <row r="64" spans="1:9" ht="41.4">
      <c r="A64" s="129">
        <v>43735</v>
      </c>
      <c r="B64" s="130">
        <v>43735</v>
      </c>
      <c r="C64" s="40" t="s">
        <v>215</v>
      </c>
      <c r="D64" s="43" t="s">
        <v>191</v>
      </c>
      <c r="E64" s="36" t="s">
        <v>3</v>
      </c>
      <c r="F64" s="183"/>
      <c r="G64" s="36"/>
      <c r="H64" s="36" t="s">
        <v>86</v>
      </c>
      <c r="I64" s="47" t="s">
        <v>56</v>
      </c>
    </row>
    <row r="65" spans="1:9" ht="27.6">
      <c r="A65" s="129">
        <v>43763</v>
      </c>
      <c r="B65" s="130">
        <v>43772</v>
      </c>
      <c r="C65" s="40" t="s">
        <v>87</v>
      </c>
      <c r="D65" s="43" t="s">
        <v>192</v>
      </c>
      <c r="E65" s="36" t="s">
        <v>3</v>
      </c>
      <c r="F65" s="183"/>
      <c r="G65" s="36"/>
      <c r="H65" s="36" t="s">
        <v>86</v>
      </c>
      <c r="I65" s="47" t="s">
        <v>56</v>
      </c>
    </row>
    <row r="66" spans="1:9" ht="27.6">
      <c r="A66" s="129">
        <v>43777</v>
      </c>
      <c r="B66" s="130">
        <v>43786</v>
      </c>
      <c r="C66" s="43" t="s">
        <v>88</v>
      </c>
      <c r="D66" s="43" t="s">
        <v>193</v>
      </c>
      <c r="E66" s="36" t="s">
        <v>3</v>
      </c>
      <c r="F66" s="183"/>
      <c r="G66" s="36"/>
      <c r="H66" s="36" t="s">
        <v>86</v>
      </c>
      <c r="I66" s="47" t="s">
        <v>56</v>
      </c>
    </row>
    <row r="67" spans="1:9" ht="27.6">
      <c r="A67" s="129">
        <v>43791</v>
      </c>
      <c r="B67" s="130">
        <v>43800</v>
      </c>
      <c r="C67" s="43" t="s">
        <v>89</v>
      </c>
      <c r="D67" s="43" t="s">
        <v>194</v>
      </c>
      <c r="E67" s="36" t="s">
        <v>3</v>
      </c>
      <c r="F67" s="183"/>
      <c r="G67" s="36"/>
      <c r="H67" s="36" t="s">
        <v>86</v>
      </c>
      <c r="I67" s="47" t="s">
        <v>56</v>
      </c>
    </row>
    <row r="68" spans="1:9" ht="27.6">
      <c r="A68" s="129">
        <v>43798</v>
      </c>
      <c r="B68" s="130">
        <v>43807</v>
      </c>
      <c r="C68" s="40" t="s">
        <v>90</v>
      </c>
      <c r="D68" s="43" t="s">
        <v>195</v>
      </c>
      <c r="E68" s="36" t="s">
        <v>3</v>
      </c>
      <c r="F68" s="183"/>
      <c r="G68" s="36"/>
      <c r="H68" s="36" t="s">
        <v>86</v>
      </c>
      <c r="I68" s="47" t="s">
        <v>56</v>
      </c>
    </row>
    <row r="69" spans="1:9" ht="27.6">
      <c r="A69" s="129">
        <v>43805</v>
      </c>
      <c r="B69" s="130">
        <v>43814</v>
      </c>
      <c r="C69" s="40" t="s">
        <v>91</v>
      </c>
      <c r="D69" s="43" t="s">
        <v>196</v>
      </c>
      <c r="E69" s="36" t="s">
        <v>3</v>
      </c>
      <c r="F69" s="183"/>
      <c r="G69" s="36"/>
      <c r="H69" s="36" t="s">
        <v>86</v>
      </c>
      <c r="I69" s="47" t="s">
        <v>56</v>
      </c>
    </row>
    <row r="70" spans="1:9" ht="27.6">
      <c r="A70" s="129">
        <v>43840</v>
      </c>
      <c r="B70" s="130">
        <v>43849</v>
      </c>
      <c r="C70" s="40" t="s">
        <v>92</v>
      </c>
      <c r="D70" s="43" t="s">
        <v>197</v>
      </c>
      <c r="E70" s="36" t="s">
        <v>3</v>
      </c>
      <c r="F70" s="183"/>
      <c r="G70" s="36"/>
      <c r="H70" s="36" t="s">
        <v>86</v>
      </c>
      <c r="I70" s="47" t="s">
        <v>56</v>
      </c>
    </row>
    <row r="71" spans="1:9" ht="27.6">
      <c r="A71" s="129">
        <v>43847</v>
      </c>
      <c r="B71" s="130">
        <v>43856</v>
      </c>
      <c r="C71" s="40" t="s">
        <v>93</v>
      </c>
      <c r="D71" s="43" t="s">
        <v>198</v>
      </c>
      <c r="E71" s="36" t="s">
        <v>3</v>
      </c>
      <c r="F71" s="183"/>
      <c r="G71" s="36"/>
      <c r="H71" s="36" t="s">
        <v>86</v>
      </c>
      <c r="I71" s="47" t="s">
        <v>56</v>
      </c>
    </row>
    <row r="72" spans="1:9" ht="52.8">
      <c r="A72" s="129">
        <v>43869</v>
      </c>
      <c r="B72" s="130">
        <v>43869</v>
      </c>
      <c r="C72" s="40" t="s">
        <v>94</v>
      </c>
      <c r="D72" s="59" t="s">
        <v>224</v>
      </c>
      <c r="E72" s="36" t="s">
        <v>95</v>
      </c>
      <c r="F72" s="183"/>
      <c r="G72" s="36"/>
      <c r="H72" s="36" t="s">
        <v>86</v>
      </c>
      <c r="I72" s="47" t="s">
        <v>56</v>
      </c>
    </row>
    <row r="73" spans="1:9">
      <c r="A73" s="129">
        <v>43869</v>
      </c>
      <c r="B73" s="130">
        <v>43869</v>
      </c>
      <c r="C73" s="40" t="s">
        <v>96</v>
      </c>
      <c r="D73" s="43" t="s">
        <v>199</v>
      </c>
      <c r="E73" s="36" t="s">
        <v>95</v>
      </c>
      <c r="F73" s="183"/>
      <c r="G73" s="36"/>
      <c r="H73" s="36" t="s">
        <v>86</v>
      </c>
      <c r="I73" s="47" t="s">
        <v>56</v>
      </c>
    </row>
    <row r="74" spans="1:9" ht="41.4">
      <c r="A74" s="129">
        <v>43870</v>
      </c>
      <c r="B74" s="130">
        <v>43870</v>
      </c>
      <c r="C74" s="40" t="s">
        <v>97</v>
      </c>
      <c r="D74" s="43" t="s">
        <v>200</v>
      </c>
      <c r="E74" s="36" t="s">
        <v>95</v>
      </c>
      <c r="F74" s="183"/>
      <c r="G74" s="36"/>
      <c r="H74" s="36" t="s">
        <v>86</v>
      </c>
      <c r="I74" s="47" t="s">
        <v>56</v>
      </c>
    </row>
    <row r="75" spans="1:9" ht="41.4">
      <c r="A75" s="129">
        <v>43735</v>
      </c>
      <c r="B75" s="130">
        <v>43735</v>
      </c>
      <c r="C75" s="40" t="s">
        <v>291</v>
      </c>
      <c r="D75" s="43" t="s">
        <v>201</v>
      </c>
      <c r="E75" s="36" t="s">
        <v>3</v>
      </c>
      <c r="F75" s="183"/>
      <c r="G75" s="36"/>
      <c r="H75" s="36" t="s">
        <v>86</v>
      </c>
      <c r="I75" s="47" t="s">
        <v>56</v>
      </c>
    </row>
    <row r="76" spans="1:9" ht="16.2">
      <c r="A76" s="129">
        <v>43759</v>
      </c>
      <c r="B76" s="130">
        <v>43804</v>
      </c>
      <c r="C76" s="40" t="s">
        <v>98</v>
      </c>
      <c r="D76" s="36" t="s">
        <v>202</v>
      </c>
      <c r="E76" s="36" t="s">
        <v>3</v>
      </c>
      <c r="F76" s="183"/>
      <c r="G76" s="36"/>
      <c r="H76" s="36" t="s">
        <v>86</v>
      </c>
      <c r="I76" s="47" t="s">
        <v>56</v>
      </c>
    </row>
    <row r="77" spans="1:9" ht="16.2">
      <c r="A77" s="129">
        <v>43759</v>
      </c>
      <c r="B77" s="130">
        <v>43839</v>
      </c>
      <c r="C77" s="36" t="s">
        <v>99</v>
      </c>
      <c r="D77" s="36" t="s">
        <v>203</v>
      </c>
      <c r="E77" s="36" t="s">
        <v>3</v>
      </c>
      <c r="F77" s="183"/>
      <c r="G77" s="36"/>
      <c r="H77" s="36" t="s">
        <v>86</v>
      </c>
      <c r="I77" s="47" t="s">
        <v>56</v>
      </c>
    </row>
    <row r="78" spans="1:9" ht="16.2">
      <c r="A78" s="129">
        <v>43759</v>
      </c>
      <c r="B78" s="130">
        <v>43488</v>
      </c>
      <c r="C78" s="36" t="s">
        <v>100</v>
      </c>
      <c r="D78" s="36" t="s">
        <v>204</v>
      </c>
      <c r="E78" s="36" t="s">
        <v>3</v>
      </c>
      <c r="F78" s="183"/>
      <c r="G78" s="36"/>
      <c r="H78" s="36" t="s">
        <v>86</v>
      </c>
      <c r="I78" s="47" t="s">
        <v>56</v>
      </c>
    </row>
    <row r="79" spans="1:9">
      <c r="A79" s="129">
        <v>43890</v>
      </c>
      <c r="B79" s="130">
        <v>43890</v>
      </c>
      <c r="C79" s="40" t="s">
        <v>101</v>
      </c>
      <c r="D79" s="43" t="s">
        <v>205</v>
      </c>
      <c r="E79" s="36" t="s">
        <v>102</v>
      </c>
      <c r="F79" s="183"/>
      <c r="G79" s="36"/>
      <c r="H79" s="36" t="s">
        <v>86</v>
      </c>
      <c r="I79" s="47" t="s">
        <v>56</v>
      </c>
    </row>
    <row r="80" spans="1:9" ht="27.6">
      <c r="A80" s="129">
        <v>43891</v>
      </c>
      <c r="B80" s="130">
        <v>43891</v>
      </c>
      <c r="C80" s="40" t="s">
        <v>103</v>
      </c>
      <c r="D80" s="43" t="s">
        <v>206</v>
      </c>
      <c r="E80" s="36" t="s">
        <v>102</v>
      </c>
      <c r="F80" s="183"/>
      <c r="G80" s="36"/>
      <c r="H80" s="36" t="s">
        <v>86</v>
      </c>
      <c r="I80" s="47" t="s">
        <v>56</v>
      </c>
    </row>
    <row r="81" spans="1:9" ht="42.6" customHeight="1">
      <c r="A81" s="149">
        <v>43922</v>
      </c>
      <c r="B81" s="150">
        <v>44119</v>
      </c>
      <c r="C81" s="151" t="s">
        <v>247</v>
      </c>
      <c r="D81" s="43" t="s">
        <v>248</v>
      </c>
      <c r="E81" s="142" t="s">
        <v>3</v>
      </c>
      <c r="F81" s="184" t="s">
        <v>305</v>
      </c>
      <c r="G81" s="59" t="s">
        <v>306</v>
      </c>
      <c r="H81" s="142" t="s">
        <v>86</v>
      </c>
      <c r="I81" s="148" t="s">
        <v>77</v>
      </c>
    </row>
    <row r="82" spans="1:9" ht="41.4">
      <c r="A82" s="129">
        <v>43922</v>
      </c>
      <c r="B82" s="130">
        <v>43922</v>
      </c>
      <c r="C82" s="40" t="s">
        <v>251</v>
      </c>
      <c r="D82" s="43" t="s">
        <v>207</v>
      </c>
      <c r="E82" s="36" t="s">
        <v>3</v>
      </c>
      <c r="F82" s="175">
        <v>43994</v>
      </c>
      <c r="G82" s="197" t="s">
        <v>323</v>
      </c>
      <c r="H82" s="36" t="s">
        <v>86</v>
      </c>
      <c r="I82" s="47" t="s">
        <v>77</v>
      </c>
    </row>
    <row r="83" spans="1:9" ht="24.6" customHeight="1">
      <c r="A83" s="129">
        <v>43944</v>
      </c>
      <c r="B83" s="130">
        <v>43958</v>
      </c>
      <c r="C83" s="36" t="s">
        <v>104</v>
      </c>
      <c r="D83" s="43" t="s">
        <v>208</v>
      </c>
      <c r="E83" s="36" t="s">
        <v>3</v>
      </c>
      <c r="F83" s="225" t="s">
        <v>307</v>
      </c>
      <c r="G83" s="223" t="s">
        <v>308</v>
      </c>
      <c r="H83" s="36" t="s">
        <v>86</v>
      </c>
      <c r="I83" s="47" t="s">
        <v>77</v>
      </c>
    </row>
    <row r="84" spans="1:9" ht="24.6" customHeight="1">
      <c r="A84" s="129">
        <v>43944</v>
      </c>
      <c r="B84" s="130">
        <v>43971</v>
      </c>
      <c r="C84" s="36" t="s">
        <v>105</v>
      </c>
      <c r="D84" s="43" t="s">
        <v>209</v>
      </c>
      <c r="E84" s="36" t="s">
        <v>3</v>
      </c>
      <c r="F84" s="226"/>
      <c r="G84" s="224"/>
      <c r="H84" s="36" t="s">
        <v>86</v>
      </c>
      <c r="I84" s="47" t="s">
        <v>77</v>
      </c>
    </row>
    <row r="85" spans="1:9" ht="27.6">
      <c r="A85" s="129">
        <v>43944</v>
      </c>
      <c r="B85" s="130">
        <v>43986</v>
      </c>
      <c r="C85" s="36" t="s">
        <v>106</v>
      </c>
      <c r="D85" s="43" t="s">
        <v>210</v>
      </c>
      <c r="E85" s="36" t="s">
        <v>3</v>
      </c>
      <c r="F85" s="185" t="s">
        <v>309</v>
      </c>
      <c r="G85" s="59" t="s">
        <v>310</v>
      </c>
      <c r="H85" s="36" t="s">
        <v>86</v>
      </c>
      <c r="I85" s="47" t="s">
        <v>77</v>
      </c>
    </row>
    <row r="86" spans="1:9" ht="35.4" customHeight="1">
      <c r="A86" s="129">
        <v>44009</v>
      </c>
      <c r="B86" s="130">
        <v>44009</v>
      </c>
      <c r="C86" s="36" t="s">
        <v>107</v>
      </c>
      <c r="D86" s="43" t="s">
        <v>211</v>
      </c>
      <c r="E86" s="189" t="s">
        <v>290</v>
      </c>
      <c r="F86" s="185" t="s">
        <v>311</v>
      </c>
      <c r="G86" s="59" t="s">
        <v>326</v>
      </c>
      <c r="H86" s="36" t="s">
        <v>86</v>
      </c>
      <c r="I86" s="47" t="s">
        <v>77</v>
      </c>
    </row>
    <row r="87" spans="1:9" ht="32.4" customHeight="1">
      <c r="A87" s="129">
        <v>44010</v>
      </c>
      <c r="B87" s="130">
        <v>44010</v>
      </c>
      <c r="C87" s="36" t="s">
        <v>108</v>
      </c>
      <c r="D87" s="43" t="s">
        <v>212</v>
      </c>
      <c r="E87" s="189" t="s">
        <v>290</v>
      </c>
      <c r="F87" s="185" t="s">
        <v>312</v>
      </c>
      <c r="G87" s="198"/>
      <c r="H87" s="36" t="s">
        <v>86</v>
      </c>
      <c r="I87" s="47" t="s">
        <v>77</v>
      </c>
    </row>
    <row r="88" spans="1:9" ht="41.4">
      <c r="A88" s="131">
        <v>43899</v>
      </c>
      <c r="B88" s="132">
        <v>43899</v>
      </c>
      <c r="C88" s="133" t="s">
        <v>216</v>
      </c>
      <c r="D88" s="43" t="s">
        <v>213</v>
      </c>
      <c r="E88" s="134" t="s">
        <v>3</v>
      </c>
      <c r="F88" s="176" t="s">
        <v>299</v>
      </c>
      <c r="G88" s="199"/>
      <c r="H88" s="36" t="s">
        <v>86</v>
      </c>
      <c r="I88" s="47" t="s">
        <v>77</v>
      </c>
    </row>
    <row r="89" spans="1:9" ht="26.4" customHeight="1">
      <c r="A89" s="90">
        <v>43945</v>
      </c>
      <c r="B89" s="91">
        <v>43954</v>
      </c>
      <c r="C89" s="36" t="s">
        <v>110</v>
      </c>
      <c r="D89" s="43" t="s">
        <v>217</v>
      </c>
      <c r="E89" s="36" t="s">
        <v>3</v>
      </c>
      <c r="F89" s="225" t="s">
        <v>327</v>
      </c>
      <c r="G89" s="223" t="s">
        <v>308</v>
      </c>
      <c r="H89" s="36" t="s">
        <v>86</v>
      </c>
      <c r="I89" s="47" t="s">
        <v>77</v>
      </c>
    </row>
    <row r="90" spans="1:9" ht="27.6" customHeight="1">
      <c r="A90" s="90">
        <v>43959</v>
      </c>
      <c r="B90" s="91">
        <v>43968</v>
      </c>
      <c r="C90" s="36" t="s">
        <v>111</v>
      </c>
      <c r="D90" s="43" t="s">
        <v>218</v>
      </c>
      <c r="E90" s="36" t="s">
        <v>3</v>
      </c>
      <c r="F90" s="226"/>
      <c r="G90" s="224"/>
      <c r="H90" s="36" t="s">
        <v>86</v>
      </c>
      <c r="I90" s="47" t="s">
        <v>77</v>
      </c>
    </row>
    <row r="91" spans="1:9" ht="27" customHeight="1">
      <c r="A91" s="90">
        <v>43973</v>
      </c>
      <c r="B91" s="91">
        <v>43982</v>
      </c>
      <c r="C91" s="36" t="s">
        <v>112</v>
      </c>
      <c r="D91" s="43" t="s">
        <v>219</v>
      </c>
      <c r="E91" s="36" t="s">
        <v>3</v>
      </c>
      <c r="F91" s="225" t="s">
        <v>328</v>
      </c>
      <c r="G91" s="223" t="s">
        <v>313</v>
      </c>
      <c r="H91" s="36" t="s">
        <v>86</v>
      </c>
      <c r="I91" s="47" t="s">
        <v>77</v>
      </c>
    </row>
    <row r="92" spans="1:9" ht="27.6" customHeight="1">
      <c r="A92" s="90">
        <v>43987</v>
      </c>
      <c r="B92" s="91">
        <v>43996</v>
      </c>
      <c r="C92" s="36" t="s">
        <v>113</v>
      </c>
      <c r="D92" s="43" t="s">
        <v>220</v>
      </c>
      <c r="E92" s="36" t="s">
        <v>3</v>
      </c>
      <c r="F92" s="226"/>
      <c r="G92" s="224"/>
      <c r="H92" s="36" t="s">
        <v>86</v>
      </c>
      <c r="I92" s="47" t="s">
        <v>77</v>
      </c>
    </row>
    <row r="93" spans="1:9" ht="28.2" customHeight="1">
      <c r="A93" s="90">
        <v>44001</v>
      </c>
      <c r="B93" s="91">
        <v>44010</v>
      </c>
      <c r="C93" s="36" t="s">
        <v>114</v>
      </c>
      <c r="D93" s="43" t="s">
        <v>221</v>
      </c>
      <c r="E93" s="36" t="s">
        <v>3</v>
      </c>
      <c r="F93" s="225" t="s">
        <v>329</v>
      </c>
      <c r="G93" s="223" t="s">
        <v>314</v>
      </c>
      <c r="H93" s="36" t="s">
        <v>86</v>
      </c>
      <c r="I93" s="47" t="s">
        <v>77</v>
      </c>
    </row>
    <row r="94" spans="1:9" ht="28.8" customHeight="1">
      <c r="A94" s="90">
        <v>44057</v>
      </c>
      <c r="B94" s="91">
        <v>44066</v>
      </c>
      <c r="C94" s="36" t="s">
        <v>115</v>
      </c>
      <c r="D94" s="43" t="s">
        <v>222</v>
      </c>
      <c r="E94" s="36" t="s">
        <v>3</v>
      </c>
      <c r="F94" s="226"/>
      <c r="G94" s="224"/>
      <c r="H94" s="36" t="s">
        <v>86</v>
      </c>
      <c r="I94" s="47" t="s">
        <v>77</v>
      </c>
    </row>
    <row r="95" spans="1:9" ht="28.8" customHeight="1">
      <c r="A95" s="90">
        <v>44071</v>
      </c>
      <c r="B95" s="91">
        <v>44080</v>
      </c>
      <c r="C95" s="36" t="s">
        <v>116</v>
      </c>
      <c r="D95" s="43" t="s">
        <v>223</v>
      </c>
      <c r="E95" s="36" t="s">
        <v>3</v>
      </c>
      <c r="F95" s="176" t="s">
        <v>330</v>
      </c>
      <c r="G95" s="152" t="s">
        <v>315</v>
      </c>
      <c r="H95" s="36" t="s">
        <v>86</v>
      </c>
      <c r="I95" s="47" t="s">
        <v>77</v>
      </c>
    </row>
    <row r="96" spans="1:9" ht="41.4">
      <c r="A96" s="90">
        <v>44101</v>
      </c>
      <c r="B96" s="91">
        <v>44101</v>
      </c>
      <c r="C96" s="40" t="s">
        <v>331</v>
      </c>
      <c r="D96" s="43" t="s">
        <v>332</v>
      </c>
      <c r="E96" s="36" t="s">
        <v>54</v>
      </c>
      <c r="F96" s="177" t="s">
        <v>299</v>
      </c>
      <c r="G96" s="36"/>
      <c r="H96" s="36" t="s">
        <v>86</v>
      </c>
      <c r="I96" s="47" t="s">
        <v>77</v>
      </c>
    </row>
    <row r="97" spans="1:9" ht="27.6">
      <c r="A97" s="129">
        <v>44003</v>
      </c>
      <c r="B97" s="130">
        <v>44003</v>
      </c>
      <c r="C97" s="36" t="s">
        <v>117</v>
      </c>
      <c r="D97" s="43" t="s">
        <v>225</v>
      </c>
      <c r="E97" s="36" t="s">
        <v>54</v>
      </c>
      <c r="F97" s="182" t="s">
        <v>316</v>
      </c>
      <c r="G97" s="145"/>
      <c r="H97" s="36" t="s">
        <v>86</v>
      </c>
      <c r="I97" s="47" t="s">
        <v>77</v>
      </c>
    </row>
    <row r="98" spans="1:9" ht="27.6">
      <c r="A98" s="90">
        <v>44107</v>
      </c>
      <c r="B98" s="91">
        <v>44107</v>
      </c>
      <c r="C98" s="36" t="s">
        <v>118</v>
      </c>
      <c r="D98" s="43" t="s">
        <v>226</v>
      </c>
      <c r="E98" s="36" t="s">
        <v>54</v>
      </c>
      <c r="F98" s="177" t="s">
        <v>299</v>
      </c>
      <c r="G98" s="36"/>
      <c r="H98" s="36" t="s">
        <v>86</v>
      </c>
      <c r="I98" s="47" t="s">
        <v>77</v>
      </c>
    </row>
    <row r="99" spans="1:9" ht="27.6">
      <c r="A99" s="90">
        <v>44108</v>
      </c>
      <c r="B99" s="91">
        <v>44108</v>
      </c>
      <c r="C99" s="36" t="s">
        <v>119</v>
      </c>
      <c r="D99" s="43" t="s">
        <v>227</v>
      </c>
      <c r="E99" s="36" t="s">
        <v>54</v>
      </c>
      <c r="F99" s="177" t="s">
        <v>299</v>
      </c>
      <c r="G99" s="36"/>
      <c r="H99" s="36" t="s">
        <v>86</v>
      </c>
      <c r="I99" s="47" t="s">
        <v>77</v>
      </c>
    </row>
    <row r="100" spans="1:9" ht="41.4">
      <c r="A100" s="90">
        <v>43895</v>
      </c>
      <c r="B100" s="91">
        <v>43898</v>
      </c>
      <c r="C100" s="43" t="s">
        <v>120</v>
      </c>
      <c r="D100" s="43" t="s">
        <v>228</v>
      </c>
      <c r="E100" s="36" t="s">
        <v>102</v>
      </c>
      <c r="F100" s="183"/>
      <c r="G100" s="36"/>
      <c r="H100" s="39" t="s">
        <v>121</v>
      </c>
      <c r="I100" s="47" t="s">
        <v>56</v>
      </c>
    </row>
    <row r="101" spans="1:9" ht="41.4">
      <c r="A101" s="201" t="s">
        <v>36</v>
      </c>
      <c r="B101" s="163">
        <v>44019</v>
      </c>
      <c r="C101" s="169" t="s">
        <v>292</v>
      </c>
      <c r="D101" s="169" t="s">
        <v>294</v>
      </c>
      <c r="E101" s="96" t="s">
        <v>36</v>
      </c>
      <c r="F101" s="175">
        <v>44048</v>
      </c>
      <c r="G101" s="96"/>
      <c r="H101" s="192" t="s">
        <v>139</v>
      </c>
      <c r="I101" s="193" t="s">
        <v>123</v>
      </c>
    </row>
    <row r="102" spans="1:9" ht="27.6">
      <c r="A102" s="129">
        <v>44073</v>
      </c>
      <c r="B102" s="130">
        <v>44080</v>
      </c>
      <c r="C102" s="43" t="s">
        <v>122</v>
      </c>
      <c r="D102" s="43" t="s">
        <v>229</v>
      </c>
      <c r="E102" s="36" t="s">
        <v>109</v>
      </c>
      <c r="F102" s="177" t="s">
        <v>299</v>
      </c>
      <c r="G102" s="36"/>
      <c r="H102" s="44" t="s">
        <v>139</v>
      </c>
      <c r="I102" s="47" t="s">
        <v>123</v>
      </c>
    </row>
    <row r="103" spans="1:9" ht="33.75" customHeight="1">
      <c r="A103" s="129">
        <v>43804</v>
      </c>
      <c r="B103" s="130">
        <v>43804</v>
      </c>
      <c r="C103" s="40" t="s">
        <v>124</v>
      </c>
      <c r="D103" s="43" t="s">
        <v>230</v>
      </c>
      <c r="E103" s="36" t="s">
        <v>3</v>
      </c>
      <c r="F103" s="183"/>
      <c r="G103" s="36"/>
      <c r="H103" s="39" t="s">
        <v>121</v>
      </c>
      <c r="I103" s="47" t="s">
        <v>56</v>
      </c>
    </row>
    <row r="104" spans="1:9" ht="33.75" customHeight="1">
      <c r="A104" s="90">
        <v>43839</v>
      </c>
      <c r="B104" s="91">
        <v>43839</v>
      </c>
      <c r="C104" s="40" t="s">
        <v>125</v>
      </c>
      <c r="D104" s="43" t="s">
        <v>231</v>
      </c>
      <c r="E104" s="36" t="s">
        <v>3</v>
      </c>
      <c r="F104" s="183"/>
      <c r="G104" s="36"/>
      <c r="H104" s="39" t="s">
        <v>121</v>
      </c>
      <c r="I104" s="47" t="s">
        <v>56</v>
      </c>
    </row>
    <row r="105" spans="1:9" ht="33.75" customHeight="1">
      <c r="A105" s="90">
        <v>43853</v>
      </c>
      <c r="B105" s="91">
        <v>43853</v>
      </c>
      <c r="C105" s="40" t="s">
        <v>126</v>
      </c>
      <c r="D105" s="43" t="s">
        <v>232</v>
      </c>
      <c r="E105" s="36" t="s">
        <v>3</v>
      </c>
      <c r="F105" s="183"/>
      <c r="G105" s="36"/>
      <c r="H105" s="39" t="s">
        <v>121</v>
      </c>
      <c r="I105" s="47" t="s">
        <v>56</v>
      </c>
    </row>
    <row r="106" spans="1:9" ht="32.25" customHeight="1">
      <c r="A106" s="90">
        <v>43889</v>
      </c>
      <c r="B106" s="91">
        <v>43889</v>
      </c>
      <c r="C106" s="40" t="s">
        <v>127</v>
      </c>
      <c r="D106" s="43" t="s">
        <v>233</v>
      </c>
      <c r="E106" s="36" t="s">
        <v>102</v>
      </c>
      <c r="F106" s="183"/>
      <c r="G106" s="36"/>
      <c r="H106" s="39" t="s">
        <v>121</v>
      </c>
      <c r="I106" s="47" t="s">
        <v>56</v>
      </c>
    </row>
    <row r="107" spans="1:9" ht="45.6" customHeight="1">
      <c r="A107" s="160">
        <v>43739</v>
      </c>
      <c r="B107" s="161">
        <v>43921</v>
      </c>
      <c r="C107" s="168" t="s">
        <v>285</v>
      </c>
      <c r="D107" s="168" t="s">
        <v>288</v>
      </c>
      <c r="E107" s="154" t="s">
        <v>3</v>
      </c>
      <c r="F107" s="176" t="s">
        <v>317</v>
      </c>
      <c r="G107" s="200" t="s">
        <v>318</v>
      </c>
      <c r="H107" s="36" t="s">
        <v>86</v>
      </c>
      <c r="I107" s="47" t="s">
        <v>56</v>
      </c>
    </row>
    <row r="108" spans="1:9" ht="32.25" customHeight="1">
      <c r="A108" s="162">
        <v>43966</v>
      </c>
      <c r="B108" s="163">
        <v>44084</v>
      </c>
      <c r="C108" s="169" t="s">
        <v>286</v>
      </c>
      <c r="D108" s="169" t="s">
        <v>287</v>
      </c>
      <c r="E108" s="96" t="s">
        <v>3</v>
      </c>
      <c r="F108" s="177" t="s">
        <v>299</v>
      </c>
      <c r="G108" s="152" t="s">
        <v>319</v>
      </c>
      <c r="H108" s="36" t="s">
        <v>86</v>
      </c>
      <c r="I108" s="47" t="s">
        <v>77</v>
      </c>
    </row>
    <row r="109" spans="1:9" ht="41.4">
      <c r="A109" s="165">
        <v>43905</v>
      </c>
      <c r="B109" s="166">
        <v>44104</v>
      </c>
      <c r="C109" s="164" t="s">
        <v>265</v>
      </c>
      <c r="D109" s="164" t="s">
        <v>284</v>
      </c>
      <c r="E109" s="167" t="s">
        <v>3</v>
      </c>
      <c r="F109" s="177" t="s">
        <v>299</v>
      </c>
      <c r="G109" s="134"/>
      <c r="H109" s="123" t="s">
        <v>29</v>
      </c>
      <c r="I109" s="124" t="s">
        <v>27</v>
      </c>
    </row>
    <row r="110" spans="1:9" ht="27.6">
      <c r="A110" s="92">
        <v>43876</v>
      </c>
      <c r="B110" s="93">
        <v>43876</v>
      </c>
      <c r="C110" s="60" t="s">
        <v>128</v>
      </c>
      <c r="D110" s="61" t="s">
        <v>234</v>
      </c>
      <c r="E110" s="190" t="s">
        <v>277</v>
      </c>
      <c r="F110" s="183"/>
      <c r="G110" s="61"/>
      <c r="H110" s="62" t="s">
        <v>86</v>
      </c>
      <c r="I110" s="63" t="s">
        <v>56</v>
      </c>
    </row>
    <row r="111" spans="1:9" ht="27.6">
      <c r="A111" s="92">
        <v>43877</v>
      </c>
      <c r="B111" s="93">
        <v>43877</v>
      </c>
      <c r="C111" s="60" t="s">
        <v>129</v>
      </c>
      <c r="D111" s="61" t="s">
        <v>235</v>
      </c>
      <c r="E111" s="190" t="s">
        <v>277</v>
      </c>
      <c r="F111" s="183"/>
      <c r="G111" s="61"/>
      <c r="H111" s="62" t="s">
        <v>55</v>
      </c>
      <c r="I111" s="64" t="s">
        <v>56</v>
      </c>
    </row>
    <row r="112" spans="1:9" ht="27.6">
      <c r="A112" s="92">
        <v>43904</v>
      </c>
      <c r="B112" s="93">
        <v>43904</v>
      </c>
      <c r="C112" s="62" t="s">
        <v>130</v>
      </c>
      <c r="D112" s="61" t="s">
        <v>236</v>
      </c>
      <c r="E112" s="62" t="s">
        <v>63</v>
      </c>
      <c r="F112" s="182" t="s">
        <v>303</v>
      </c>
      <c r="G112" s="62"/>
      <c r="H112" s="62" t="s">
        <v>86</v>
      </c>
      <c r="I112" s="63" t="s">
        <v>56</v>
      </c>
    </row>
    <row r="113" spans="1:9" ht="27.6">
      <c r="A113" s="92">
        <v>43905</v>
      </c>
      <c r="B113" s="93">
        <v>43905</v>
      </c>
      <c r="C113" s="62" t="s">
        <v>131</v>
      </c>
      <c r="D113" s="61" t="s">
        <v>237</v>
      </c>
      <c r="E113" s="62" t="s">
        <v>63</v>
      </c>
      <c r="F113" s="182" t="s">
        <v>303</v>
      </c>
      <c r="G113" s="62"/>
      <c r="H113" s="62" t="s">
        <v>55</v>
      </c>
      <c r="I113" s="64" t="s">
        <v>56</v>
      </c>
    </row>
    <row r="114" spans="1:9" ht="33.75" customHeight="1">
      <c r="A114" s="92">
        <v>44100</v>
      </c>
      <c r="B114" s="93">
        <v>44100</v>
      </c>
      <c r="C114" s="60" t="s">
        <v>132</v>
      </c>
      <c r="D114" s="61" t="s">
        <v>238</v>
      </c>
      <c r="E114" s="190" t="s">
        <v>133</v>
      </c>
      <c r="F114" s="177" t="s">
        <v>299</v>
      </c>
      <c r="G114" s="61"/>
      <c r="H114" s="62" t="s">
        <v>86</v>
      </c>
      <c r="I114" s="63" t="s">
        <v>77</v>
      </c>
    </row>
    <row r="115" spans="1:9" ht="27.6">
      <c r="A115" s="92">
        <v>44114</v>
      </c>
      <c r="B115" s="93">
        <v>44114</v>
      </c>
      <c r="C115" s="62" t="s">
        <v>134</v>
      </c>
      <c r="D115" s="61" t="s">
        <v>239</v>
      </c>
      <c r="E115" s="62" t="s">
        <v>136</v>
      </c>
      <c r="F115" s="177" t="s">
        <v>299</v>
      </c>
      <c r="G115" s="62"/>
      <c r="H115" s="62" t="s">
        <v>86</v>
      </c>
      <c r="I115" s="63" t="s">
        <v>77</v>
      </c>
    </row>
    <row r="116" spans="1:9" ht="27.6">
      <c r="A116" s="92">
        <v>44114</v>
      </c>
      <c r="B116" s="93">
        <v>44114</v>
      </c>
      <c r="C116" s="62" t="s">
        <v>135</v>
      </c>
      <c r="D116" s="61" t="s">
        <v>240</v>
      </c>
      <c r="E116" s="62" t="s">
        <v>137</v>
      </c>
      <c r="F116" s="177" t="s">
        <v>299</v>
      </c>
      <c r="G116" s="62"/>
      <c r="H116" s="62" t="s">
        <v>55</v>
      </c>
      <c r="I116" s="64" t="s">
        <v>72</v>
      </c>
    </row>
    <row r="117" spans="1:9" ht="27.6">
      <c r="A117" s="92">
        <v>44093</v>
      </c>
      <c r="B117" s="93">
        <v>44093</v>
      </c>
      <c r="C117" s="60" t="s">
        <v>138</v>
      </c>
      <c r="D117" s="61" t="s">
        <v>241</v>
      </c>
      <c r="E117" s="62" t="s">
        <v>81</v>
      </c>
      <c r="F117" s="176" t="s">
        <v>320</v>
      </c>
      <c r="G117" s="62"/>
      <c r="H117" s="65" t="s">
        <v>139</v>
      </c>
      <c r="I117" s="63" t="s">
        <v>140</v>
      </c>
    </row>
    <row r="118" spans="1:9" ht="27.6">
      <c r="A118" s="92">
        <v>44114</v>
      </c>
      <c r="B118" s="93">
        <v>44114</v>
      </c>
      <c r="C118" s="62" t="s">
        <v>141</v>
      </c>
      <c r="D118" s="61" t="s">
        <v>242</v>
      </c>
      <c r="E118" s="62" t="s">
        <v>259</v>
      </c>
      <c r="F118" s="176" t="s">
        <v>321</v>
      </c>
      <c r="G118" s="96"/>
      <c r="H118" s="62" t="s">
        <v>86</v>
      </c>
      <c r="I118" s="63" t="s">
        <v>56</v>
      </c>
    </row>
    <row r="119" spans="1:9" ht="33" customHeight="1" thickBot="1">
      <c r="A119" s="94">
        <v>44115</v>
      </c>
      <c r="B119" s="95">
        <v>44115</v>
      </c>
      <c r="C119" s="66" t="s">
        <v>142</v>
      </c>
      <c r="D119" s="66" t="s">
        <v>243</v>
      </c>
      <c r="E119" s="67" t="s">
        <v>259</v>
      </c>
      <c r="F119" s="202" t="s">
        <v>299</v>
      </c>
      <c r="G119" s="128"/>
      <c r="H119" s="68" t="s">
        <v>121</v>
      </c>
      <c r="I119" s="69" t="s">
        <v>56</v>
      </c>
    </row>
    <row r="120" spans="1:9" ht="10.5" customHeight="1" thickTop="1" thickBot="1">
      <c r="A120" s="70"/>
      <c r="B120" s="70"/>
      <c r="C120" s="70"/>
      <c r="D120" s="70"/>
      <c r="E120" s="70"/>
      <c r="F120" s="70"/>
      <c r="G120" s="70"/>
      <c r="H120" s="70"/>
      <c r="I120" s="70"/>
    </row>
    <row r="121" spans="1:9" ht="39" customHeight="1" thickTop="1" thickBot="1">
      <c r="A121" s="218" t="s">
        <v>244</v>
      </c>
      <c r="B121" s="219"/>
      <c r="C121" s="219"/>
      <c r="D121" s="219"/>
      <c r="E121" s="219"/>
      <c r="F121" s="219"/>
      <c r="G121" s="219"/>
      <c r="H121" s="219"/>
      <c r="I121" s="220"/>
    </row>
    <row r="122" spans="1:9" ht="14.4" thickTop="1"/>
  </sheetData>
  <autoFilter ref="A10:I10" xr:uid="{00000000-0009-0000-0000-000000000000}">
    <sortState xmlns:xlrd2="http://schemas.microsoft.com/office/spreadsheetml/2017/richdata2" ref="A13:I30">
      <sortCondition ref="B14"/>
    </sortState>
  </autoFilter>
  <mergeCells count="13">
    <mergeCell ref="A121:I121"/>
    <mergeCell ref="A7:C7"/>
    <mergeCell ref="H4:I4"/>
    <mergeCell ref="A8:B8"/>
    <mergeCell ref="G83:G84"/>
    <mergeCell ref="F83:F84"/>
    <mergeCell ref="G89:G90"/>
    <mergeCell ref="G91:G92"/>
    <mergeCell ref="G93:G94"/>
    <mergeCell ref="F89:F90"/>
    <mergeCell ref="F91:F92"/>
    <mergeCell ref="F93:F94"/>
    <mergeCell ref="D7:D8"/>
  </mergeCells>
  <pageMargins left="0.9055118110236221" right="0.70866141732283472" top="0.59055118110236227" bottom="0.59055118110236227" header="0.31496062992125984" footer="0.31496062992125984"/>
  <pageSetup paperSize="9" scale="60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727F-F821-4AB3-8F92-211000979088}">
  <sheetPr>
    <pageSetUpPr fitToPage="1"/>
  </sheetPr>
  <dimension ref="A1:AO122"/>
  <sheetViews>
    <sheetView topLeftCell="B1" zoomScale="90" zoomScaleNormal="90" zoomScaleSheetLayoutView="100" workbookViewId="0">
      <pane ySplit="10" topLeftCell="A11" activePane="bottomLeft" state="frozen"/>
      <selection pane="bottomLeft" activeCell="I1" sqref="I1"/>
    </sheetView>
  </sheetViews>
  <sheetFormatPr baseColWidth="10" defaultColWidth="11" defaultRowHeight="13.8"/>
  <cols>
    <col min="1" max="2" width="15.69921875" style="26" bestFit="1" customWidth="1"/>
    <col min="3" max="3" width="34.09765625" style="26" customWidth="1"/>
    <col min="4" max="4" width="37.3984375" style="26" customWidth="1"/>
    <col min="5" max="5" width="17" style="26" customWidth="1"/>
    <col min="6" max="6" width="29.59765625" style="26" customWidth="1"/>
    <col min="7" max="7" width="23" style="26" customWidth="1"/>
    <col min="8" max="8" width="17.5" style="26" bestFit="1" customWidth="1"/>
    <col min="9" max="9" width="10.59765625" style="26" bestFit="1" customWidth="1"/>
    <col min="10" max="10" width="11" style="26"/>
    <col min="11" max="11" width="7.5" style="26" customWidth="1"/>
    <col min="12" max="12" width="13.69921875" style="26" bestFit="1" customWidth="1"/>
    <col min="13" max="16384" width="11" style="26"/>
  </cols>
  <sheetData>
    <row r="1" spans="1:41" ht="15" customHeight="1">
      <c r="H1" s="146" t="s">
        <v>144</v>
      </c>
      <c r="I1" s="71">
        <v>44018</v>
      </c>
    </row>
    <row r="2" spans="1:41" ht="15" customHeight="1"/>
    <row r="3" spans="1:41" ht="15" customHeight="1">
      <c r="H3" s="170" t="s">
        <v>252</v>
      </c>
      <c r="I3" s="147"/>
    </row>
    <row r="4" spans="1:41" ht="15" customHeight="1">
      <c r="H4" s="222"/>
      <c r="I4" s="222"/>
    </row>
    <row r="5" spans="1:41" ht="15" customHeight="1">
      <c r="A5" s="27"/>
      <c r="B5" s="27"/>
      <c r="C5" s="27"/>
      <c r="D5" s="27"/>
      <c r="E5" s="27"/>
      <c r="F5" s="27"/>
      <c r="G5" s="27"/>
      <c r="K5" s="72" t="s">
        <v>253</v>
      </c>
      <c r="L5" s="73" t="s">
        <v>254</v>
      </c>
    </row>
    <row r="6" spans="1:41" s="28" customFormat="1" ht="6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74"/>
      <c r="L6" s="75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</row>
    <row r="7" spans="1:41" ht="21" customHeight="1">
      <c r="A7" s="221" t="s">
        <v>31</v>
      </c>
      <c r="B7" s="221"/>
      <c r="C7" s="221"/>
      <c r="D7" s="227">
        <v>2020</v>
      </c>
      <c r="E7" s="195"/>
      <c r="F7" s="195"/>
      <c r="G7" s="195"/>
      <c r="K7" s="76" t="s">
        <v>255</v>
      </c>
      <c r="L7" s="73" t="s">
        <v>256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41" s="139" customFormat="1" ht="26.4" customHeight="1">
      <c r="A8" s="221" t="s">
        <v>289</v>
      </c>
      <c r="B8" s="221"/>
      <c r="C8" s="171"/>
      <c r="D8" s="227"/>
      <c r="E8" s="137"/>
      <c r="F8" s="137"/>
      <c r="G8" s="137"/>
      <c r="K8" s="76" t="s">
        <v>257</v>
      </c>
      <c r="L8" s="73" t="s">
        <v>258</v>
      </c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</row>
    <row r="9" spans="1:41" ht="6.75" customHeight="1" thickBot="1"/>
    <row r="10" spans="1:41" ht="36" customHeight="1" thickTop="1" thickBot="1">
      <c r="A10" s="52" t="s">
        <v>35</v>
      </c>
      <c r="B10" s="53" t="s">
        <v>38</v>
      </c>
      <c r="C10" s="54" t="s">
        <v>37</v>
      </c>
      <c r="D10" s="55" t="s">
        <v>25</v>
      </c>
      <c r="E10" s="55" t="s">
        <v>33</v>
      </c>
      <c r="F10" s="186" t="s">
        <v>281</v>
      </c>
      <c r="G10" s="172" t="s">
        <v>282</v>
      </c>
      <c r="H10" s="56" t="s">
        <v>32</v>
      </c>
      <c r="I10" s="57" t="s">
        <v>34</v>
      </c>
    </row>
    <row r="11" spans="1:41" ht="14.4" thickTop="1">
      <c r="A11" s="97">
        <v>43855</v>
      </c>
      <c r="B11" s="98">
        <v>43856</v>
      </c>
      <c r="C11" s="48" t="s">
        <v>0</v>
      </c>
      <c r="D11" s="49" t="s">
        <v>145</v>
      </c>
      <c r="E11" s="50" t="s">
        <v>36</v>
      </c>
      <c r="F11" s="173" t="s">
        <v>36</v>
      </c>
      <c r="G11" s="50"/>
      <c r="H11" s="50" t="s">
        <v>36</v>
      </c>
      <c r="I11" s="51" t="s">
        <v>36</v>
      </c>
    </row>
    <row r="12" spans="1:41">
      <c r="A12" s="99">
        <v>44044</v>
      </c>
      <c r="B12" s="100">
        <v>44045</v>
      </c>
      <c r="C12" s="35" t="s">
        <v>0</v>
      </c>
      <c r="D12" s="49" t="s">
        <v>145</v>
      </c>
      <c r="E12" s="37" t="s">
        <v>36</v>
      </c>
      <c r="F12" s="174"/>
      <c r="G12" s="37"/>
      <c r="H12" s="37" t="s">
        <v>36</v>
      </c>
      <c r="I12" s="45" t="s">
        <v>36</v>
      </c>
    </row>
    <row r="13" spans="1:41" ht="41.4">
      <c r="A13" s="99">
        <v>43989</v>
      </c>
      <c r="B13" s="100">
        <v>43989</v>
      </c>
      <c r="C13" s="35" t="s">
        <v>249</v>
      </c>
      <c r="D13" s="43" t="s">
        <v>146</v>
      </c>
      <c r="E13" s="37" t="s">
        <v>36</v>
      </c>
      <c r="F13" s="217">
        <v>44017</v>
      </c>
      <c r="G13" s="43"/>
      <c r="H13" s="37" t="s">
        <v>30</v>
      </c>
      <c r="I13" s="45" t="s">
        <v>26</v>
      </c>
    </row>
    <row r="14" spans="1:41" ht="16.5" customHeight="1">
      <c r="A14" s="99">
        <v>43998</v>
      </c>
      <c r="B14" s="100">
        <v>44002</v>
      </c>
      <c r="C14" s="35" t="s">
        <v>42</v>
      </c>
      <c r="D14" s="36" t="s">
        <v>147</v>
      </c>
      <c r="E14" s="37" t="s">
        <v>3</v>
      </c>
      <c r="F14" s="176" t="s">
        <v>271</v>
      </c>
      <c r="G14" s="36"/>
      <c r="H14" s="37" t="s">
        <v>30</v>
      </c>
      <c r="I14" s="45" t="s">
        <v>26</v>
      </c>
    </row>
    <row r="15" spans="1:41">
      <c r="A15" s="99">
        <v>44005</v>
      </c>
      <c r="B15" s="100">
        <v>44009</v>
      </c>
      <c r="C15" s="35" t="s">
        <v>43</v>
      </c>
      <c r="D15" s="36" t="s">
        <v>148</v>
      </c>
      <c r="E15" s="37" t="s">
        <v>3</v>
      </c>
      <c r="F15" s="176" t="s">
        <v>269</v>
      </c>
      <c r="G15" s="36"/>
      <c r="H15" s="37" t="s">
        <v>30</v>
      </c>
      <c r="I15" s="45" t="s">
        <v>26</v>
      </c>
    </row>
    <row r="16" spans="1:41">
      <c r="A16" s="101">
        <v>44012</v>
      </c>
      <c r="B16" s="102">
        <v>44016</v>
      </c>
      <c r="C16" s="35" t="s">
        <v>268</v>
      </c>
      <c r="D16" s="36" t="s">
        <v>149</v>
      </c>
      <c r="E16" s="38" t="s">
        <v>3</v>
      </c>
      <c r="F16" s="176" t="s">
        <v>270</v>
      </c>
      <c r="G16" s="36"/>
      <c r="H16" s="37" t="s">
        <v>30</v>
      </c>
      <c r="I16" s="45" t="s">
        <v>26</v>
      </c>
    </row>
    <row r="17" spans="1:9">
      <c r="A17" s="81">
        <v>44072</v>
      </c>
      <c r="B17" s="102">
        <v>44072</v>
      </c>
      <c r="C17" s="35" t="s">
        <v>44</v>
      </c>
      <c r="D17" s="43" t="s">
        <v>158</v>
      </c>
      <c r="E17" s="249" t="s">
        <v>2</v>
      </c>
      <c r="F17" s="217">
        <v>44086</v>
      </c>
      <c r="G17" s="43"/>
      <c r="H17" s="37" t="s">
        <v>30</v>
      </c>
      <c r="I17" s="45" t="s">
        <v>26</v>
      </c>
    </row>
    <row r="18" spans="1:9" ht="45.75" customHeight="1">
      <c r="A18" s="126">
        <v>43905</v>
      </c>
      <c r="B18" s="127">
        <v>43997</v>
      </c>
      <c r="C18" s="120" t="s">
        <v>260</v>
      </c>
      <c r="D18" s="121" t="s">
        <v>274</v>
      </c>
      <c r="E18" s="122" t="s">
        <v>3</v>
      </c>
      <c r="F18" s="196" t="s">
        <v>300</v>
      </c>
      <c r="G18" s="122"/>
      <c r="H18" s="37" t="s">
        <v>30</v>
      </c>
      <c r="I18" s="124" t="s">
        <v>26</v>
      </c>
    </row>
    <row r="19" spans="1:9">
      <c r="A19" s="126">
        <v>44044</v>
      </c>
      <c r="B19" s="127">
        <v>44089</v>
      </c>
      <c r="C19" s="120" t="s">
        <v>261</v>
      </c>
      <c r="D19" s="121" t="s">
        <v>275</v>
      </c>
      <c r="E19" s="122" t="s">
        <v>3</v>
      </c>
      <c r="F19" s="175" t="s">
        <v>272</v>
      </c>
      <c r="G19" s="122"/>
      <c r="H19" s="37" t="s">
        <v>30</v>
      </c>
      <c r="I19" s="124" t="s">
        <v>26</v>
      </c>
    </row>
    <row r="20" spans="1:9" ht="27.6">
      <c r="A20" s="126">
        <v>44129</v>
      </c>
      <c r="B20" s="127">
        <v>44129</v>
      </c>
      <c r="C20" s="120" t="s">
        <v>262</v>
      </c>
      <c r="D20" s="121" t="s">
        <v>276</v>
      </c>
      <c r="E20" s="125" t="s">
        <v>109</v>
      </c>
      <c r="F20" s="177" t="s">
        <v>299</v>
      </c>
      <c r="G20" s="125"/>
      <c r="H20" s="37" t="s">
        <v>30</v>
      </c>
      <c r="I20" s="124" t="s">
        <v>26</v>
      </c>
    </row>
    <row r="21" spans="1:9" ht="129.6" customHeight="1">
      <c r="A21" s="103">
        <v>43891</v>
      </c>
      <c r="B21" s="104">
        <v>43986</v>
      </c>
      <c r="C21" s="35" t="s">
        <v>45</v>
      </c>
      <c r="D21" s="43" t="s">
        <v>150</v>
      </c>
      <c r="E21" s="38" t="s">
        <v>3</v>
      </c>
      <c r="F21" s="188" t="s">
        <v>324</v>
      </c>
      <c r="G21" s="187"/>
      <c r="H21" s="37" t="s">
        <v>4</v>
      </c>
      <c r="I21" s="45" t="s">
        <v>28</v>
      </c>
    </row>
    <row r="22" spans="1:9" ht="28.5" customHeight="1">
      <c r="A22" s="103">
        <v>44080</v>
      </c>
      <c r="B22" s="104">
        <v>44080</v>
      </c>
      <c r="C22" s="35" t="s">
        <v>46</v>
      </c>
      <c r="D22" s="36" t="s">
        <v>151</v>
      </c>
      <c r="E22" s="38" t="s">
        <v>1</v>
      </c>
      <c r="F22" s="177" t="s">
        <v>299</v>
      </c>
      <c r="G22" s="38"/>
      <c r="H22" s="39" t="s">
        <v>29</v>
      </c>
      <c r="I22" s="45" t="s">
        <v>28</v>
      </c>
    </row>
    <row r="23" spans="1:9" ht="27.6">
      <c r="A23" s="203">
        <v>44073</v>
      </c>
      <c r="B23" s="203">
        <v>44073</v>
      </c>
      <c r="C23" s="156" t="s">
        <v>273</v>
      </c>
      <c r="D23" s="157" t="s">
        <v>278</v>
      </c>
      <c r="E23" s="158" t="s">
        <v>36</v>
      </c>
      <c r="F23" s="177" t="s">
        <v>299</v>
      </c>
      <c r="G23" s="38"/>
      <c r="H23" s="158" t="s">
        <v>30</v>
      </c>
      <c r="I23" s="191" t="s">
        <v>26</v>
      </c>
    </row>
    <row r="24" spans="1:9" ht="60" customHeight="1">
      <c r="A24" s="105">
        <v>44093</v>
      </c>
      <c r="B24" s="106">
        <v>44093</v>
      </c>
      <c r="C24" s="35" t="s">
        <v>47</v>
      </c>
      <c r="D24" s="43" t="s">
        <v>152</v>
      </c>
      <c r="E24" s="37" t="s">
        <v>2</v>
      </c>
      <c r="F24" s="177" t="s">
        <v>299</v>
      </c>
      <c r="G24" s="59" t="s">
        <v>301</v>
      </c>
      <c r="H24" s="37" t="s">
        <v>30</v>
      </c>
      <c r="I24" s="45" t="s">
        <v>26</v>
      </c>
    </row>
    <row r="25" spans="1:9" ht="27.6">
      <c r="A25" s="204">
        <v>43966</v>
      </c>
      <c r="B25" s="203">
        <v>43966</v>
      </c>
      <c r="C25" s="156" t="s">
        <v>296</v>
      </c>
      <c r="D25" s="169" t="s">
        <v>297</v>
      </c>
      <c r="E25" s="158" t="s">
        <v>36</v>
      </c>
      <c r="F25" s="217">
        <v>43997</v>
      </c>
      <c r="G25" s="59"/>
      <c r="H25" s="158" t="s">
        <v>30</v>
      </c>
      <c r="I25" s="191" t="s">
        <v>26</v>
      </c>
    </row>
    <row r="26" spans="1:9" ht="27.6">
      <c r="A26" s="105">
        <v>43952</v>
      </c>
      <c r="B26" s="106">
        <v>43982</v>
      </c>
      <c r="C26" s="35" t="s">
        <v>48</v>
      </c>
      <c r="D26" s="43" t="s">
        <v>153</v>
      </c>
      <c r="E26" s="37" t="s">
        <v>3</v>
      </c>
      <c r="F26" s="176" t="s">
        <v>298</v>
      </c>
      <c r="G26" s="135"/>
      <c r="H26" s="37" t="s">
        <v>30</v>
      </c>
      <c r="I26" s="45" t="s">
        <v>26</v>
      </c>
    </row>
    <row r="27" spans="1:9" ht="27.6">
      <c r="A27" s="105">
        <v>43983</v>
      </c>
      <c r="B27" s="106">
        <v>44012</v>
      </c>
      <c r="C27" s="35" t="s">
        <v>49</v>
      </c>
      <c r="D27" s="43" t="s">
        <v>154</v>
      </c>
      <c r="E27" s="37" t="s">
        <v>3</v>
      </c>
      <c r="F27" s="176" t="s">
        <v>295</v>
      </c>
      <c r="G27" s="37"/>
      <c r="H27" s="37" t="s">
        <v>30</v>
      </c>
      <c r="I27" s="45" t="s">
        <v>26</v>
      </c>
    </row>
    <row r="28" spans="1:9" ht="27.6">
      <c r="A28" s="107">
        <v>44013</v>
      </c>
      <c r="B28" s="106">
        <v>44074</v>
      </c>
      <c r="C28" s="35" t="s">
        <v>50</v>
      </c>
      <c r="D28" s="43" t="s">
        <v>155</v>
      </c>
      <c r="E28" s="37" t="s">
        <v>3</v>
      </c>
      <c r="F28" s="178" t="s">
        <v>304</v>
      </c>
      <c r="G28" s="59"/>
      <c r="H28" s="37" t="s">
        <v>30</v>
      </c>
      <c r="I28" s="45" t="s">
        <v>26</v>
      </c>
    </row>
    <row r="29" spans="1:9" ht="27.6">
      <c r="A29" s="105">
        <v>44093</v>
      </c>
      <c r="B29" s="106">
        <v>44093</v>
      </c>
      <c r="C29" s="35" t="s">
        <v>51</v>
      </c>
      <c r="D29" s="43" t="s">
        <v>156</v>
      </c>
      <c r="E29" s="37" t="s">
        <v>2</v>
      </c>
      <c r="F29" s="177" t="s">
        <v>299</v>
      </c>
      <c r="G29" s="59"/>
      <c r="H29" s="37" t="s">
        <v>30</v>
      </c>
      <c r="I29" s="45" t="s">
        <v>26</v>
      </c>
    </row>
    <row r="30" spans="1:9" ht="58.8" customHeight="1">
      <c r="A30" s="108">
        <v>44128</v>
      </c>
      <c r="B30" s="109">
        <v>44128</v>
      </c>
      <c r="C30" s="35" t="s">
        <v>5</v>
      </c>
      <c r="D30" s="43" t="s">
        <v>157</v>
      </c>
      <c r="E30" s="36" t="s">
        <v>109</v>
      </c>
      <c r="F30" s="188" t="s">
        <v>325</v>
      </c>
      <c r="G30" s="59" t="s">
        <v>302</v>
      </c>
      <c r="H30" s="39" t="s">
        <v>29</v>
      </c>
      <c r="I30" s="45" t="s">
        <v>27</v>
      </c>
    </row>
    <row r="31" spans="1:9" ht="27.6">
      <c r="A31" s="205">
        <v>44104</v>
      </c>
      <c r="B31" s="205">
        <v>44104</v>
      </c>
      <c r="C31" s="156" t="s">
        <v>283</v>
      </c>
      <c r="D31" s="164" t="s">
        <v>293</v>
      </c>
      <c r="E31" s="96" t="s">
        <v>36</v>
      </c>
      <c r="F31" s="217">
        <v>44104</v>
      </c>
      <c r="G31" s="59"/>
      <c r="H31" s="158" t="s">
        <v>30</v>
      </c>
      <c r="I31" s="191" t="s">
        <v>26</v>
      </c>
    </row>
    <row r="32" spans="1:9">
      <c r="A32" s="108">
        <v>43905</v>
      </c>
      <c r="B32" s="109">
        <v>44074</v>
      </c>
      <c r="C32" s="35" t="s">
        <v>267</v>
      </c>
      <c r="D32" s="43" t="s">
        <v>280</v>
      </c>
      <c r="E32" s="36" t="s">
        <v>3</v>
      </c>
      <c r="F32" s="217">
        <v>44104</v>
      </c>
      <c r="G32" s="43"/>
      <c r="H32" s="37" t="s">
        <v>30</v>
      </c>
      <c r="I32" s="45" t="s">
        <v>26</v>
      </c>
    </row>
    <row r="33" spans="1:9">
      <c r="A33" s="108">
        <v>43905</v>
      </c>
      <c r="B33" s="109">
        <v>44104</v>
      </c>
      <c r="C33" s="35" t="s">
        <v>266</v>
      </c>
      <c r="D33" s="43" t="s">
        <v>279</v>
      </c>
      <c r="E33" s="36" t="s">
        <v>3</v>
      </c>
      <c r="F33" s="217">
        <v>44104</v>
      </c>
      <c r="G33" s="36"/>
      <c r="H33" s="36" t="s">
        <v>55</v>
      </c>
      <c r="I33" s="46" t="s">
        <v>78</v>
      </c>
    </row>
    <row r="34" spans="1:9" ht="27.6">
      <c r="A34" s="108">
        <v>43753</v>
      </c>
      <c r="B34" s="109">
        <v>43921</v>
      </c>
      <c r="C34" s="35" t="s">
        <v>52</v>
      </c>
      <c r="D34" s="43" t="s">
        <v>159</v>
      </c>
      <c r="E34" s="36" t="s">
        <v>3</v>
      </c>
      <c r="F34" s="179"/>
      <c r="G34" s="36"/>
      <c r="H34" s="36" t="s">
        <v>55</v>
      </c>
      <c r="I34" s="46" t="s">
        <v>56</v>
      </c>
    </row>
    <row r="35" spans="1:9">
      <c r="A35" s="108">
        <v>43912</v>
      </c>
      <c r="B35" s="109">
        <v>43912</v>
      </c>
      <c r="C35" s="41" t="s">
        <v>53</v>
      </c>
      <c r="D35" s="43" t="s">
        <v>160</v>
      </c>
      <c r="E35" s="36" t="s">
        <v>54</v>
      </c>
      <c r="F35" s="180" t="s">
        <v>303</v>
      </c>
      <c r="G35" s="36"/>
      <c r="H35" s="36" t="s">
        <v>55</v>
      </c>
      <c r="I35" s="46" t="s">
        <v>56</v>
      </c>
    </row>
    <row r="36" spans="1:9" ht="41.4">
      <c r="A36" s="108">
        <v>43952</v>
      </c>
      <c r="B36" s="109">
        <v>44074</v>
      </c>
      <c r="C36" s="35" t="s">
        <v>57</v>
      </c>
      <c r="D36" s="43" t="s">
        <v>161</v>
      </c>
      <c r="E36" s="36" t="s">
        <v>3</v>
      </c>
      <c r="F36" s="176" t="s">
        <v>299</v>
      </c>
      <c r="G36" s="36"/>
      <c r="H36" s="36" t="s">
        <v>55</v>
      </c>
      <c r="I36" s="46" t="s">
        <v>56</v>
      </c>
    </row>
    <row r="37" spans="1:9" ht="27.6">
      <c r="A37" s="108">
        <v>44105</v>
      </c>
      <c r="B37" s="109">
        <v>44119</v>
      </c>
      <c r="C37" s="35" t="s">
        <v>58</v>
      </c>
      <c r="D37" s="43" t="s">
        <v>162</v>
      </c>
      <c r="E37" s="36" t="s">
        <v>3</v>
      </c>
      <c r="F37" s="176" t="s">
        <v>299</v>
      </c>
      <c r="G37" s="36"/>
      <c r="H37" s="36" t="s">
        <v>55</v>
      </c>
      <c r="I37" s="46" t="s">
        <v>56</v>
      </c>
    </row>
    <row r="38" spans="1:9">
      <c r="A38" s="108">
        <v>43753</v>
      </c>
      <c r="B38" s="109">
        <v>43921</v>
      </c>
      <c r="C38" s="35" t="s">
        <v>60</v>
      </c>
      <c r="D38" s="43" t="s">
        <v>163</v>
      </c>
      <c r="E38" s="36" t="s">
        <v>3</v>
      </c>
      <c r="F38" s="179"/>
      <c r="G38" s="36"/>
      <c r="H38" s="36" t="s">
        <v>55</v>
      </c>
      <c r="I38" s="46" t="s">
        <v>56</v>
      </c>
    </row>
    <row r="39" spans="1:9">
      <c r="A39" s="108">
        <v>43753</v>
      </c>
      <c r="B39" s="109">
        <v>43921</v>
      </c>
      <c r="C39" s="35" t="s">
        <v>59</v>
      </c>
      <c r="D39" s="43" t="s">
        <v>164</v>
      </c>
      <c r="E39" s="36" t="s">
        <v>3</v>
      </c>
      <c r="F39" s="179"/>
      <c r="G39" s="36"/>
      <c r="H39" s="36" t="s">
        <v>55</v>
      </c>
      <c r="I39" s="46" t="s">
        <v>56</v>
      </c>
    </row>
    <row r="40" spans="1:9" ht="41.4">
      <c r="A40" s="108">
        <v>43753</v>
      </c>
      <c r="B40" s="109">
        <v>43890</v>
      </c>
      <c r="C40" s="35" t="s">
        <v>61</v>
      </c>
      <c r="D40" s="43" t="s">
        <v>165</v>
      </c>
      <c r="E40" s="36" t="s">
        <v>3</v>
      </c>
      <c r="F40" s="179"/>
      <c r="G40" s="36"/>
      <c r="H40" s="36" t="s">
        <v>55</v>
      </c>
      <c r="I40" s="46" t="s">
        <v>56</v>
      </c>
    </row>
    <row r="41" spans="1:9" ht="43.5" customHeight="1">
      <c r="A41" s="110">
        <v>43911</v>
      </c>
      <c r="B41" s="111">
        <v>43911</v>
      </c>
      <c r="C41" s="35" t="s">
        <v>62</v>
      </c>
      <c r="D41" s="43" t="s">
        <v>166</v>
      </c>
      <c r="E41" s="36" t="s">
        <v>63</v>
      </c>
      <c r="F41" s="180" t="s">
        <v>303</v>
      </c>
      <c r="G41" s="36"/>
      <c r="H41" s="36" t="s">
        <v>55</v>
      </c>
      <c r="I41" s="46" t="s">
        <v>56</v>
      </c>
    </row>
    <row r="42" spans="1:9" ht="41.4">
      <c r="A42" s="110">
        <v>43740</v>
      </c>
      <c r="B42" s="111">
        <v>43740</v>
      </c>
      <c r="C42" s="40" t="s">
        <v>64</v>
      </c>
      <c r="D42" s="43" t="s">
        <v>167</v>
      </c>
      <c r="E42" s="36" t="s">
        <v>36</v>
      </c>
      <c r="F42" s="179"/>
      <c r="G42" s="36"/>
      <c r="H42" s="36" t="s">
        <v>55</v>
      </c>
      <c r="I42" s="46" t="s">
        <v>56</v>
      </c>
    </row>
    <row r="43" spans="1:9">
      <c r="A43" s="110">
        <v>43766</v>
      </c>
      <c r="B43" s="111">
        <v>43787</v>
      </c>
      <c r="C43" s="40" t="s">
        <v>65</v>
      </c>
      <c r="D43" s="43" t="s">
        <v>168</v>
      </c>
      <c r="E43" s="36" t="s">
        <v>3</v>
      </c>
      <c r="F43" s="179"/>
      <c r="G43" s="36"/>
      <c r="H43" s="36" t="s">
        <v>55</v>
      </c>
      <c r="I43" s="46" t="s">
        <v>56</v>
      </c>
    </row>
    <row r="44" spans="1:9" ht="27.6">
      <c r="A44" s="110">
        <v>43788</v>
      </c>
      <c r="B44" s="111">
        <v>43788</v>
      </c>
      <c r="C44" s="40" t="s">
        <v>250</v>
      </c>
      <c r="D44" s="43" t="s">
        <v>169</v>
      </c>
      <c r="E44" s="36" t="s">
        <v>36</v>
      </c>
      <c r="F44" s="179"/>
      <c r="G44" s="36"/>
      <c r="H44" s="36" t="s">
        <v>55</v>
      </c>
      <c r="I44" s="46" t="s">
        <v>56</v>
      </c>
    </row>
    <row r="45" spans="1:9">
      <c r="A45" s="110">
        <v>43808</v>
      </c>
      <c r="B45" s="111">
        <v>43822</v>
      </c>
      <c r="C45" s="41" t="s">
        <v>66</v>
      </c>
      <c r="D45" s="43" t="s">
        <v>170</v>
      </c>
      <c r="E45" s="36" t="s">
        <v>3</v>
      </c>
      <c r="F45" s="179"/>
      <c r="G45" s="36"/>
      <c r="H45" s="36" t="s">
        <v>55</v>
      </c>
      <c r="I45" s="46" t="s">
        <v>56</v>
      </c>
    </row>
    <row r="46" spans="1:9">
      <c r="A46" s="110">
        <v>43836</v>
      </c>
      <c r="B46" s="111">
        <v>43850</v>
      </c>
      <c r="C46" s="41" t="s">
        <v>68</v>
      </c>
      <c r="D46" s="43" t="s">
        <v>171</v>
      </c>
      <c r="E46" s="36" t="s">
        <v>3</v>
      </c>
      <c r="F46" s="179"/>
      <c r="G46" s="36"/>
      <c r="H46" s="36" t="s">
        <v>55</v>
      </c>
      <c r="I46" s="46" t="s">
        <v>56</v>
      </c>
    </row>
    <row r="47" spans="1:9">
      <c r="A47" s="110">
        <v>43864</v>
      </c>
      <c r="B47" s="111">
        <v>43878</v>
      </c>
      <c r="C47" s="41" t="s">
        <v>67</v>
      </c>
      <c r="D47" s="43" t="s">
        <v>172</v>
      </c>
      <c r="E47" s="36" t="s">
        <v>3</v>
      </c>
      <c r="F47" s="179"/>
      <c r="G47" s="36"/>
      <c r="H47" s="36" t="s">
        <v>55</v>
      </c>
      <c r="I47" s="46" t="s">
        <v>56</v>
      </c>
    </row>
    <row r="48" spans="1:9">
      <c r="A48" s="110">
        <v>43904</v>
      </c>
      <c r="B48" s="110">
        <v>43904</v>
      </c>
      <c r="C48" s="41" t="s">
        <v>70</v>
      </c>
      <c r="D48" s="43" t="s">
        <v>173</v>
      </c>
      <c r="E48" s="36" t="s">
        <v>69</v>
      </c>
      <c r="F48" s="180" t="s">
        <v>303</v>
      </c>
      <c r="G48" s="36"/>
      <c r="H48" s="36" t="s">
        <v>55</v>
      </c>
      <c r="I48" s="46" t="s">
        <v>56</v>
      </c>
    </row>
    <row r="49" spans="1:9" ht="41.4">
      <c r="A49" s="110">
        <v>43914</v>
      </c>
      <c r="B49" s="111">
        <v>43914</v>
      </c>
      <c r="C49" s="40" t="s">
        <v>71</v>
      </c>
      <c r="D49" s="43" t="s">
        <v>174</v>
      </c>
      <c r="E49" s="36" t="s">
        <v>36</v>
      </c>
      <c r="F49" s="217">
        <v>43955</v>
      </c>
      <c r="G49" s="36"/>
      <c r="H49" s="36" t="s">
        <v>55</v>
      </c>
      <c r="I49" s="47" t="s">
        <v>78</v>
      </c>
    </row>
    <row r="50" spans="1:9">
      <c r="A50" s="110">
        <v>43916</v>
      </c>
      <c r="B50" s="111">
        <v>43955</v>
      </c>
      <c r="C50" s="40" t="s">
        <v>73</v>
      </c>
      <c r="D50" s="43" t="s">
        <v>175</v>
      </c>
      <c r="E50" s="36" t="s">
        <v>3</v>
      </c>
      <c r="F50" s="179"/>
      <c r="G50" s="36"/>
      <c r="H50" s="36" t="s">
        <v>55</v>
      </c>
      <c r="I50" s="47" t="s">
        <v>78</v>
      </c>
    </row>
    <row r="51" spans="1:9" ht="27.6">
      <c r="A51" s="110">
        <v>43956</v>
      </c>
      <c r="B51" s="111">
        <v>43956</v>
      </c>
      <c r="C51" s="40" t="s">
        <v>214</v>
      </c>
      <c r="D51" s="43" t="s">
        <v>176</v>
      </c>
      <c r="E51" s="36" t="s">
        <v>36</v>
      </c>
      <c r="F51" s="179"/>
      <c r="G51" s="36"/>
      <c r="H51" s="36" t="s">
        <v>55</v>
      </c>
      <c r="I51" s="47" t="s">
        <v>78</v>
      </c>
    </row>
    <row r="52" spans="1:9">
      <c r="A52" s="110">
        <v>43966</v>
      </c>
      <c r="B52" s="111">
        <v>43990</v>
      </c>
      <c r="C52" s="42" t="s">
        <v>74</v>
      </c>
      <c r="D52" s="43" t="s">
        <v>177</v>
      </c>
      <c r="E52" s="36" t="s">
        <v>3</v>
      </c>
      <c r="F52" s="181" t="s">
        <v>263</v>
      </c>
      <c r="G52" s="143"/>
      <c r="H52" s="36" t="s">
        <v>55</v>
      </c>
      <c r="I52" s="47" t="s">
        <v>78</v>
      </c>
    </row>
    <row r="53" spans="1:9">
      <c r="A53" s="110">
        <v>43994</v>
      </c>
      <c r="B53" s="111">
        <v>44011</v>
      </c>
      <c r="C53" s="40" t="s">
        <v>75</v>
      </c>
      <c r="D53" s="43" t="s">
        <v>178</v>
      </c>
      <c r="E53" s="36" t="s">
        <v>3</v>
      </c>
      <c r="F53" s="181" t="s">
        <v>264</v>
      </c>
      <c r="G53" s="143"/>
      <c r="H53" s="36" t="s">
        <v>55</v>
      </c>
      <c r="I53" s="47" t="s">
        <v>78</v>
      </c>
    </row>
    <row r="54" spans="1:9">
      <c r="A54" s="110">
        <v>44043</v>
      </c>
      <c r="B54" s="111">
        <v>44058</v>
      </c>
      <c r="C54" s="40" t="s">
        <v>76</v>
      </c>
      <c r="D54" s="43" t="s">
        <v>179</v>
      </c>
      <c r="E54" s="36" t="s">
        <v>3</v>
      </c>
      <c r="F54" s="182" t="s">
        <v>304</v>
      </c>
      <c r="G54" s="143"/>
      <c r="H54" s="36" t="s">
        <v>55</v>
      </c>
      <c r="I54" s="47" t="s">
        <v>78</v>
      </c>
    </row>
    <row r="55" spans="1:9" ht="27.6">
      <c r="A55" s="110">
        <v>44072</v>
      </c>
      <c r="B55" s="111">
        <v>44072</v>
      </c>
      <c r="C55" s="40" t="s">
        <v>79</v>
      </c>
      <c r="D55" s="43" t="s">
        <v>180</v>
      </c>
      <c r="E55" s="36" t="s">
        <v>109</v>
      </c>
      <c r="F55" s="176" t="s">
        <v>299</v>
      </c>
      <c r="G55" s="36"/>
      <c r="H55" s="36" t="s">
        <v>55</v>
      </c>
      <c r="I55" s="47" t="s">
        <v>72</v>
      </c>
    </row>
    <row r="56" spans="1:9" ht="27.6">
      <c r="A56" s="110">
        <v>44107</v>
      </c>
      <c r="B56" s="111">
        <v>44107</v>
      </c>
      <c r="C56" s="42" t="s">
        <v>80</v>
      </c>
      <c r="D56" s="43" t="s">
        <v>181</v>
      </c>
      <c r="E56" s="36" t="s">
        <v>81</v>
      </c>
      <c r="F56" s="176" t="s">
        <v>299</v>
      </c>
      <c r="G56" s="36"/>
      <c r="H56" s="36" t="s">
        <v>55</v>
      </c>
      <c r="I56" s="47" t="s">
        <v>77</v>
      </c>
    </row>
    <row r="57" spans="1:9" ht="41.4">
      <c r="A57" s="110">
        <v>43922</v>
      </c>
      <c r="B57" s="111">
        <v>44043</v>
      </c>
      <c r="C57" s="40" t="s">
        <v>183</v>
      </c>
      <c r="D57" s="43" t="s">
        <v>182</v>
      </c>
      <c r="E57" s="36" t="s">
        <v>3</v>
      </c>
      <c r="F57" s="178" t="s">
        <v>304</v>
      </c>
      <c r="G57" s="144"/>
      <c r="H57" s="36" t="s">
        <v>55</v>
      </c>
      <c r="I57" s="47" t="s">
        <v>77</v>
      </c>
    </row>
    <row r="58" spans="1:9">
      <c r="A58" s="110">
        <v>44079</v>
      </c>
      <c r="B58" s="111">
        <v>44079</v>
      </c>
      <c r="C58" s="40" t="s">
        <v>185</v>
      </c>
      <c r="D58" s="43" t="s">
        <v>184</v>
      </c>
      <c r="E58" s="36" t="s">
        <v>82</v>
      </c>
      <c r="F58" s="182" t="s">
        <v>304</v>
      </c>
      <c r="G58" s="36"/>
      <c r="H58" s="36" t="s">
        <v>55</v>
      </c>
      <c r="I58" s="47" t="s">
        <v>77</v>
      </c>
    </row>
    <row r="59" spans="1:9" ht="41.4">
      <c r="A59" s="110">
        <v>43952</v>
      </c>
      <c r="B59" s="111">
        <v>44104</v>
      </c>
      <c r="C59" s="58" t="s">
        <v>186</v>
      </c>
      <c r="D59" s="43" t="s">
        <v>187</v>
      </c>
      <c r="E59" s="36" t="s">
        <v>3</v>
      </c>
      <c r="F59" s="176" t="s">
        <v>299</v>
      </c>
      <c r="G59" s="36"/>
      <c r="H59" s="36" t="s">
        <v>55</v>
      </c>
      <c r="I59" s="47" t="s">
        <v>78</v>
      </c>
    </row>
    <row r="60" spans="1:9" ht="41.4">
      <c r="A60" s="110">
        <v>43987</v>
      </c>
      <c r="B60" s="111">
        <v>43989</v>
      </c>
      <c r="C60" s="40" t="s">
        <v>83</v>
      </c>
      <c r="D60" s="43" t="s">
        <v>188</v>
      </c>
      <c r="E60" s="36" t="s">
        <v>3</v>
      </c>
      <c r="F60" s="217">
        <v>44104</v>
      </c>
      <c r="G60" s="36"/>
      <c r="H60" s="39" t="s">
        <v>29</v>
      </c>
      <c r="I60" s="45" t="s">
        <v>27</v>
      </c>
    </row>
    <row r="61" spans="1:9" ht="41.4">
      <c r="A61" s="110">
        <v>44344</v>
      </c>
      <c r="B61" s="111">
        <v>44346</v>
      </c>
      <c r="C61" s="40" t="s">
        <v>84</v>
      </c>
      <c r="D61" s="43" t="s">
        <v>189</v>
      </c>
      <c r="E61" s="36" t="s">
        <v>3</v>
      </c>
      <c r="F61" s="183"/>
      <c r="G61" s="36"/>
      <c r="H61" s="39" t="s">
        <v>29</v>
      </c>
      <c r="I61" s="45" t="s">
        <v>27</v>
      </c>
    </row>
    <row r="62" spans="1:9" ht="41.4">
      <c r="A62" s="110">
        <v>44722</v>
      </c>
      <c r="B62" s="111">
        <v>44724</v>
      </c>
      <c r="C62" s="40" t="s">
        <v>85</v>
      </c>
      <c r="D62" s="43" t="s">
        <v>190</v>
      </c>
      <c r="E62" s="36" t="s">
        <v>3</v>
      </c>
      <c r="F62" s="183"/>
      <c r="G62" s="36"/>
      <c r="H62" s="39" t="s">
        <v>29</v>
      </c>
      <c r="I62" s="45" t="s">
        <v>27</v>
      </c>
    </row>
    <row r="63" spans="1:9" ht="41.4">
      <c r="A63" s="206">
        <v>43739</v>
      </c>
      <c r="B63" s="212">
        <v>43951</v>
      </c>
      <c r="C63" s="151" t="s">
        <v>245</v>
      </c>
      <c r="D63" s="43" t="s">
        <v>246</v>
      </c>
      <c r="E63" s="142" t="s">
        <v>3</v>
      </c>
      <c r="F63" s="196" t="s">
        <v>322</v>
      </c>
      <c r="G63" s="43"/>
      <c r="H63" s="142" t="s">
        <v>86</v>
      </c>
      <c r="I63" s="148" t="s">
        <v>56</v>
      </c>
    </row>
    <row r="64" spans="1:9" ht="41.4">
      <c r="A64" s="207">
        <v>43735</v>
      </c>
      <c r="B64" s="213">
        <v>43735</v>
      </c>
      <c r="C64" s="40" t="s">
        <v>215</v>
      </c>
      <c r="D64" s="43" t="s">
        <v>191</v>
      </c>
      <c r="E64" s="36" t="s">
        <v>3</v>
      </c>
      <c r="F64" s="183"/>
      <c r="G64" s="36"/>
      <c r="H64" s="36" t="s">
        <v>86</v>
      </c>
      <c r="I64" s="47" t="s">
        <v>56</v>
      </c>
    </row>
    <row r="65" spans="1:9" ht="27.6">
      <c r="A65" s="207">
        <v>43763</v>
      </c>
      <c r="B65" s="213">
        <v>43772</v>
      </c>
      <c r="C65" s="40" t="s">
        <v>87</v>
      </c>
      <c r="D65" s="43" t="s">
        <v>192</v>
      </c>
      <c r="E65" s="36" t="s">
        <v>3</v>
      </c>
      <c r="F65" s="183"/>
      <c r="G65" s="36"/>
      <c r="H65" s="36" t="s">
        <v>86</v>
      </c>
      <c r="I65" s="47" t="s">
        <v>56</v>
      </c>
    </row>
    <row r="66" spans="1:9" ht="27.6">
      <c r="A66" s="207">
        <v>43777</v>
      </c>
      <c r="B66" s="213">
        <v>43786</v>
      </c>
      <c r="C66" s="43" t="s">
        <v>88</v>
      </c>
      <c r="D66" s="43" t="s">
        <v>193</v>
      </c>
      <c r="E66" s="36" t="s">
        <v>3</v>
      </c>
      <c r="F66" s="183"/>
      <c r="G66" s="36"/>
      <c r="H66" s="36" t="s">
        <v>86</v>
      </c>
      <c r="I66" s="47" t="s">
        <v>56</v>
      </c>
    </row>
    <row r="67" spans="1:9" ht="27.6">
      <c r="A67" s="207">
        <v>43791</v>
      </c>
      <c r="B67" s="213">
        <v>43800</v>
      </c>
      <c r="C67" s="43" t="s">
        <v>89</v>
      </c>
      <c r="D67" s="43" t="s">
        <v>194</v>
      </c>
      <c r="E67" s="36" t="s">
        <v>3</v>
      </c>
      <c r="F67" s="183"/>
      <c r="G67" s="36"/>
      <c r="H67" s="36" t="s">
        <v>86</v>
      </c>
      <c r="I67" s="47" t="s">
        <v>56</v>
      </c>
    </row>
    <row r="68" spans="1:9" ht="27.6">
      <c r="A68" s="207">
        <v>43798</v>
      </c>
      <c r="B68" s="213">
        <v>43807</v>
      </c>
      <c r="C68" s="40" t="s">
        <v>90</v>
      </c>
      <c r="D68" s="43" t="s">
        <v>195</v>
      </c>
      <c r="E68" s="36" t="s">
        <v>3</v>
      </c>
      <c r="F68" s="183"/>
      <c r="G68" s="36"/>
      <c r="H68" s="36" t="s">
        <v>86</v>
      </c>
      <c r="I68" s="47" t="s">
        <v>56</v>
      </c>
    </row>
    <row r="69" spans="1:9" ht="27.6">
      <c r="A69" s="207">
        <v>43805</v>
      </c>
      <c r="B69" s="213">
        <v>43814</v>
      </c>
      <c r="C69" s="40" t="s">
        <v>91</v>
      </c>
      <c r="D69" s="43" t="s">
        <v>196</v>
      </c>
      <c r="E69" s="36" t="s">
        <v>3</v>
      </c>
      <c r="F69" s="183"/>
      <c r="G69" s="36"/>
      <c r="H69" s="36" t="s">
        <v>86</v>
      </c>
      <c r="I69" s="47" t="s">
        <v>56</v>
      </c>
    </row>
    <row r="70" spans="1:9" ht="27.6">
      <c r="A70" s="207">
        <v>43840</v>
      </c>
      <c r="B70" s="213">
        <v>43849</v>
      </c>
      <c r="C70" s="40" t="s">
        <v>92</v>
      </c>
      <c r="D70" s="43" t="s">
        <v>197</v>
      </c>
      <c r="E70" s="36" t="s">
        <v>3</v>
      </c>
      <c r="F70" s="183"/>
      <c r="G70" s="36"/>
      <c r="H70" s="36" t="s">
        <v>86</v>
      </c>
      <c r="I70" s="47" t="s">
        <v>56</v>
      </c>
    </row>
    <row r="71" spans="1:9" ht="27.6">
      <c r="A71" s="207">
        <v>43847</v>
      </c>
      <c r="B71" s="213">
        <v>43856</v>
      </c>
      <c r="C71" s="40" t="s">
        <v>93</v>
      </c>
      <c r="D71" s="43" t="s">
        <v>198</v>
      </c>
      <c r="E71" s="36" t="s">
        <v>3</v>
      </c>
      <c r="F71" s="183"/>
      <c r="G71" s="36"/>
      <c r="H71" s="36" t="s">
        <v>86</v>
      </c>
      <c r="I71" s="47" t="s">
        <v>56</v>
      </c>
    </row>
    <row r="72" spans="1:9" ht="52.8">
      <c r="A72" s="207">
        <v>43869</v>
      </c>
      <c r="B72" s="213">
        <v>43869</v>
      </c>
      <c r="C72" s="40" t="s">
        <v>94</v>
      </c>
      <c r="D72" s="59" t="s">
        <v>224</v>
      </c>
      <c r="E72" s="36" t="s">
        <v>95</v>
      </c>
      <c r="F72" s="183"/>
      <c r="G72" s="36"/>
      <c r="H72" s="36" t="s">
        <v>86</v>
      </c>
      <c r="I72" s="47" t="s">
        <v>56</v>
      </c>
    </row>
    <row r="73" spans="1:9">
      <c r="A73" s="207">
        <v>43869</v>
      </c>
      <c r="B73" s="213">
        <v>43869</v>
      </c>
      <c r="C73" s="40" t="s">
        <v>96</v>
      </c>
      <c r="D73" s="43" t="s">
        <v>199</v>
      </c>
      <c r="E73" s="36" t="s">
        <v>95</v>
      </c>
      <c r="F73" s="183"/>
      <c r="G73" s="36"/>
      <c r="H73" s="36" t="s">
        <v>86</v>
      </c>
      <c r="I73" s="47" t="s">
        <v>56</v>
      </c>
    </row>
    <row r="74" spans="1:9" ht="41.4">
      <c r="A74" s="207">
        <v>43870</v>
      </c>
      <c r="B74" s="213">
        <v>43870</v>
      </c>
      <c r="C74" s="40" t="s">
        <v>97</v>
      </c>
      <c r="D74" s="43" t="s">
        <v>200</v>
      </c>
      <c r="E74" s="36" t="s">
        <v>95</v>
      </c>
      <c r="F74" s="183"/>
      <c r="G74" s="36"/>
      <c r="H74" s="36" t="s">
        <v>86</v>
      </c>
      <c r="I74" s="47" t="s">
        <v>56</v>
      </c>
    </row>
    <row r="75" spans="1:9" ht="41.4">
      <c r="A75" s="207">
        <v>43735</v>
      </c>
      <c r="B75" s="213">
        <v>43735</v>
      </c>
      <c r="C75" s="40" t="s">
        <v>291</v>
      </c>
      <c r="D75" s="43" t="s">
        <v>201</v>
      </c>
      <c r="E75" s="36" t="s">
        <v>3</v>
      </c>
      <c r="F75" s="183"/>
      <c r="G75" s="36"/>
      <c r="H75" s="36" t="s">
        <v>86</v>
      </c>
      <c r="I75" s="47" t="s">
        <v>56</v>
      </c>
    </row>
    <row r="76" spans="1:9" ht="16.2">
      <c r="A76" s="207">
        <v>43759</v>
      </c>
      <c r="B76" s="213">
        <v>43804</v>
      </c>
      <c r="C76" s="40" t="s">
        <v>98</v>
      </c>
      <c r="D76" s="36" t="s">
        <v>202</v>
      </c>
      <c r="E76" s="36" t="s">
        <v>3</v>
      </c>
      <c r="F76" s="183"/>
      <c r="G76" s="36"/>
      <c r="H76" s="36" t="s">
        <v>86</v>
      </c>
      <c r="I76" s="47" t="s">
        <v>56</v>
      </c>
    </row>
    <row r="77" spans="1:9" ht="16.2">
      <c r="A77" s="207">
        <v>43759</v>
      </c>
      <c r="B77" s="213">
        <v>43839</v>
      </c>
      <c r="C77" s="36" t="s">
        <v>99</v>
      </c>
      <c r="D77" s="36" t="s">
        <v>203</v>
      </c>
      <c r="E77" s="36" t="s">
        <v>3</v>
      </c>
      <c r="F77" s="183"/>
      <c r="G77" s="36"/>
      <c r="H77" s="36" t="s">
        <v>86</v>
      </c>
      <c r="I77" s="47" t="s">
        <v>56</v>
      </c>
    </row>
    <row r="78" spans="1:9" ht="16.2">
      <c r="A78" s="207">
        <v>43759</v>
      </c>
      <c r="B78" s="213">
        <v>43488</v>
      </c>
      <c r="C78" s="36" t="s">
        <v>100</v>
      </c>
      <c r="D78" s="36" t="s">
        <v>204</v>
      </c>
      <c r="E78" s="36" t="s">
        <v>3</v>
      </c>
      <c r="F78" s="183"/>
      <c r="G78" s="36"/>
      <c r="H78" s="36" t="s">
        <v>86</v>
      </c>
      <c r="I78" s="47" t="s">
        <v>56</v>
      </c>
    </row>
    <row r="79" spans="1:9">
      <c r="A79" s="207">
        <v>43890</v>
      </c>
      <c r="B79" s="213">
        <v>43890</v>
      </c>
      <c r="C79" s="40" t="s">
        <v>101</v>
      </c>
      <c r="D79" s="43" t="s">
        <v>205</v>
      </c>
      <c r="E79" s="36" t="s">
        <v>102</v>
      </c>
      <c r="F79" s="183"/>
      <c r="G79" s="36"/>
      <c r="H79" s="36" t="s">
        <v>86</v>
      </c>
      <c r="I79" s="47" t="s">
        <v>56</v>
      </c>
    </row>
    <row r="80" spans="1:9" ht="27.6">
      <c r="A80" s="207">
        <v>43891</v>
      </c>
      <c r="B80" s="213">
        <v>43891</v>
      </c>
      <c r="C80" s="40" t="s">
        <v>103</v>
      </c>
      <c r="D80" s="43" t="s">
        <v>206</v>
      </c>
      <c r="E80" s="36" t="s">
        <v>102</v>
      </c>
      <c r="F80" s="183"/>
      <c r="G80" s="36"/>
      <c r="H80" s="36" t="s">
        <v>86</v>
      </c>
      <c r="I80" s="47" t="s">
        <v>56</v>
      </c>
    </row>
    <row r="81" spans="1:9" ht="42.6" customHeight="1">
      <c r="A81" s="206">
        <v>43922</v>
      </c>
      <c r="B81" s="212">
        <v>44119</v>
      </c>
      <c r="C81" s="151" t="s">
        <v>247</v>
      </c>
      <c r="D81" s="43" t="s">
        <v>248</v>
      </c>
      <c r="E81" s="142" t="s">
        <v>3</v>
      </c>
      <c r="F81" s="184" t="s">
        <v>305</v>
      </c>
      <c r="G81" s="59" t="s">
        <v>306</v>
      </c>
      <c r="H81" s="142" t="s">
        <v>86</v>
      </c>
      <c r="I81" s="148" t="s">
        <v>77</v>
      </c>
    </row>
    <row r="82" spans="1:9" ht="41.4">
      <c r="A82" s="207">
        <v>43922</v>
      </c>
      <c r="B82" s="213">
        <v>43922</v>
      </c>
      <c r="C82" s="40" t="s">
        <v>251</v>
      </c>
      <c r="D82" s="43" t="s">
        <v>207</v>
      </c>
      <c r="E82" s="36" t="s">
        <v>3</v>
      </c>
      <c r="F82" s="217">
        <v>43994</v>
      </c>
      <c r="G82" s="197" t="s">
        <v>323</v>
      </c>
      <c r="H82" s="36" t="s">
        <v>86</v>
      </c>
      <c r="I82" s="47" t="s">
        <v>77</v>
      </c>
    </row>
    <row r="83" spans="1:9" ht="24.6" customHeight="1">
      <c r="A83" s="207">
        <v>43944</v>
      </c>
      <c r="B83" s="213">
        <v>43958</v>
      </c>
      <c r="C83" s="36" t="s">
        <v>104</v>
      </c>
      <c r="D83" s="43" t="s">
        <v>208</v>
      </c>
      <c r="E83" s="36" t="s">
        <v>3</v>
      </c>
      <c r="F83" s="225" t="s">
        <v>307</v>
      </c>
      <c r="G83" s="223" t="s">
        <v>308</v>
      </c>
      <c r="H83" s="36" t="s">
        <v>86</v>
      </c>
      <c r="I83" s="47" t="s">
        <v>77</v>
      </c>
    </row>
    <row r="84" spans="1:9" ht="24.6" customHeight="1">
      <c r="A84" s="207">
        <v>43944</v>
      </c>
      <c r="B84" s="213">
        <v>43971</v>
      </c>
      <c r="C84" s="36" t="s">
        <v>105</v>
      </c>
      <c r="D84" s="43" t="s">
        <v>209</v>
      </c>
      <c r="E84" s="36" t="s">
        <v>3</v>
      </c>
      <c r="F84" s="226"/>
      <c r="G84" s="224"/>
      <c r="H84" s="36" t="s">
        <v>86</v>
      </c>
      <c r="I84" s="47" t="s">
        <v>77</v>
      </c>
    </row>
    <row r="85" spans="1:9" ht="27.6">
      <c r="A85" s="207">
        <v>43944</v>
      </c>
      <c r="B85" s="213">
        <v>43986</v>
      </c>
      <c r="C85" s="36" t="s">
        <v>106</v>
      </c>
      <c r="D85" s="43" t="s">
        <v>210</v>
      </c>
      <c r="E85" s="36" t="s">
        <v>3</v>
      </c>
      <c r="F85" s="185" t="s">
        <v>309</v>
      </c>
      <c r="G85" s="59" t="s">
        <v>310</v>
      </c>
      <c r="H85" s="36" t="s">
        <v>86</v>
      </c>
      <c r="I85" s="47" t="s">
        <v>77</v>
      </c>
    </row>
    <row r="86" spans="1:9" ht="35.4" customHeight="1">
      <c r="A86" s="207">
        <v>44009</v>
      </c>
      <c r="B86" s="213">
        <v>44009</v>
      </c>
      <c r="C86" s="36" t="s">
        <v>107</v>
      </c>
      <c r="D86" s="43" t="s">
        <v>211</v>
      </c>
      <c r="E86" s="189" t="s">
        <v>290</v>
      </c>
      <c r="F86" s="185" t="s">
        <v>311</v>
      </c>
      <c r="G86" s="59" t="s">
        <v>326</v>
      </c>
      <c r="H86" s="36" t="s">
        <v>86</v>
      </c>
      <c r="I86" s="47" t="s">
        <v>77</v>
      </c>
    </row>
    <row r="87" spans="1:9" ht="32.4" customHeight="1">
      <c r="A87" s="207">
        <v>44010</v>
      </c>
      <c r="B87" s="213">
        <v>44010</v>
      </c>
      <c r="C87" s="36" t="s">
        <v>108</v>
      </c>
      <c r="D87" s="43" t="s">
        <v>212</v>
      </c>
      <c r="E87" s="189" t="s">
        <v>290</v>
      </c>
      <c r="F87" s="185" t="s">
        <v>312</v>
      </c>
      <c r="G87" s="198"/>
      <c r="H87" s="36" t="s">
        <v>86</v>
      </c>
      <c r="I87" s="47" t="s">
        <v>77</v>
      </c>
    </row>
    <row r="88" spans="1:9" ht="41.4">
      <c r="A88" s="208">
        <v>43899</v>
      </c>
      <c r="B88" s="214">
        <v>43899</v>
      </c>
      <c r="C88" s="133" t="s">
        <v>216</v>
      </c>
      <c r="D88" s="43" t="s">
        <v>213</v>
      </c>
      <c r="E88" s="134" t="s">
        <v>3</v>
      </c>
      <c r="F88" s="176" t="s">
        <v>299</v>
      </c>
      <c r="G88" s="199"/>
      <c r="H88" s="36" t="s">
        <v>86</v>
      </c>
      <c r="I88" s="47" t="s">
        <v>77</v>
      </c>
    </row>
    <row r="89" spans="1:9" ht="26.4" customHeight="1">
      <c r="A89" s="110">
        <v>43945</v>
      </c>
      <c r="B89" s="111">
        <v>43954</v>
      </c>
      <c r="C89" s="36" t="s">
        <v>110</v>
      </c>
      <c r="D89" s="43" t="s">
        <v>217</v>
      </c>
      <c r="E89" s="36" t="s">
        <v>3</v>
      </c>
      <c r="F89" s="225" t="s">
        <v>327</v>
      </c>
      <c r="G89" s="223" t="s">
        <v>308</v>
      </c>
      <c r="H89" s="36" t="s">
        <v>86</v>
      </c>
      <c r="I89" s="47" t="s">
        <v>77</v>
      </c>
    </row>
    <row r="90" spans="1:9" ht="27.6" customHeight="1">
      <c r="A90" s="110">
        <v>43959</v>
      </c>
      <c r="B90" s="111">
        <v>43968</v>
      </c>
      <c r="C90" s="36" t="s">
        <v>111</v>
      </c>
      <c r="D90" s="43" t="s">
        <v>218</v>
      </c>
      <c r="E90" s="36" t="s">
        <v>3</v>
      </c>
      <c r="F90" s="226"/>
      <c r="G90" s="224"/>
      <c r="H90" s="36" t="s">
        <v>86</v>
      </c>
      <c r="I90" s="47" t="s">
        <v>77</v>
      </c>
    </row>
    <row r="91" spans="1:9" ht="27" customHeight="1">
      <c r="A91" s="110">
        <v>43973</v>
      </c>
      <c r="B91" s="111">
        <v>43982</v>
      </c>
      <c r="C91" s="36" t="s">
        <v>112</v>
      </c>
      <c r="D91" s="43" t="s">
        <v>219</v>
      </c>
      <c r="E91" s="36" t="s">
        <v>3</v>
      </c>
      <c r="F91" s="225" t="s">
        <v>328</v>
      </c>
      <c r="G91" s="223" t="s">
        <v>313</v>
      </c>
      <c r="H91" s="36" t="s">
        <v>86</v>
      </c>
      <c r="I91" s="47" t="s">
        <v>77</v>
      </c>
    </row>
    <row r="92" spans="1:9" ht="27.6" customHeight="1">
      <c r="A92" s="110">
        <v>43987</v>
      </c>
      <c r="B92" s="111">
        <v>43996</v>
      </c>
      <c r="C92" s="36" t="s">
        <v>113</v>
      </c>
      <c r="D92" s="43" t="s">
        <v>220</v>
      </c>
      <c r="E92" s="36" t="s">
        <v>3</v>
      </c>
      <c r="F92" s="226"/>
      <c r="G92" s="224"/>
      <c r="H92" s="36" t="s">
        <v>86</v>
      </c>
      <c r="I92" s="47" t="s">
        <v>77</v>
      </c>
    </row>
    <row r="93" spans="1:9" ht="28.2" customHeight="1">
      <c r="A93" s="110">
        <v>44001</v>
      </c>
      <c r="B93" s="111">
        <v>44010</v>
      </c>
      <c r="C93" s="36" t="s">
        <v>114</v>
      </c>
      <c r="D93" s="43" t="s">
        <v>221</v>
      </c>
      <c r="E93" s="36" t="s">
        <v>3</v>
      </c>
      <c r="F93" s="225" t="s">
        <v>329</v>
      </c>
      <c r="G93" s="223" t="s">
        <v>314</v>
      </c>
      <c r="H93" s="36" t="s">
        <v>86</v>
      </c>
      <c r="I93" s="47" t="s">
        <v>77</v>
      </c>
    </row>
    <row r="94" spans="1:9" ht="28.8" customHeight="1">
      <c r="A94" s="110">
        <v>44057</v>
      </c>
      <c r="B94" s="111">
        <v>44066</v>
      </c>
      <c r="C94" s="36" t="s">
        <v>115</v>
      </c>
      <c r="D94" s="43" t="s">
        <v>222</v>
      </c>
      <c r="E94" s="36" t="s">
        <v>3</v>
      </c>
      <c r="F94" s="226"/>
      <c r="G94" s="224"/>
      <c r="H94" s="36" t="s">
        <v>86</v>
      </c>
      <c r="I94" s="47" t="s">
        <v>77</v>
      </c>
    </row>
    <row r="95" spans="1:9" ht="28.8" customHeight="1">
      <c r="A95" s="110">
        <v>44071</v>
      </c>
      <c r="B95" s="111">
        <v>44080</v>
      </c>
      <c r="C95" s="36" t="s">
        <v>116</v>
      </c>
      <c r="D95" s="43" t="s">
        <v>223</v>
      </c>
      <c r="E95" s="36" t="s">
        <v>3</v>
      </c>
      <c r="F95" s="176" t="s">
        <v>330</v>
      </c>
      <c r="G95" s="152" t="s">
        <v>315</v>
      </c>
      <c r="H95" s="36" t="s">
        <v>86</v>
      </c>
      <c r="I95" s="47" t="s">
        <v>77</v>
      </c>
    </row>
    <row r="96" spans="1:9" ht="41.4">
      <c r="A96" s="110">
        <v>44101</v>
      </c>
      <c r="B96" s="111">
        <v>44101</v>
      </c>
      <c r="C96" s="40" t="s">
        <v>331</v>
      </c>
      <c r="D96" s="43" t="s">
        <v>332</v>
      </c>
      <c r="E96" s="36" t="s">
        <v>54</v>
      </c>
      <c r="F96" s="177" t="s">
        <v>299</v>
      </c>
      <c r="G96" s="36"/>
      <c r="H96" s="36" t="s">
        <v>86</v>
      </c>
      <c r="I96" s="47" t="s">
        <v>77</v>
      </c>
    </row>
    <row r="97" spans="1:9" ht="27.6">
      <c r="A97" s="207">
        <v>44003</v>
      </c>
      <c r="B97" s="213">
        <v>44003</v>
      </c>
      <c r="C97" s="36" t="s">
        <v>117</v>
      </c>
      <c r="D97" s="43" t="s">
        <v>225</v>
      </c>
      <c r="E97" s="36" t="s">
        <v>54</v>
      </c>
      <c r="F97" s="182" t="s">
        <v>316</v>
      </c>
      <c r="G97" s="145"/>
      <c r="H97" s="36" t="s">
        <v>86</v>
      </c>
      <c r="I97" s="47" t="s">
        <v>77</v>
      </c>
    </row>
    <row r="98" spans="1:9" ht="27.6">
      <c r="A98" s="110">
        <v>44107</v>
      </c>
      <c r="B98" s="111">
        <v>44107</v>
      </c>
      <c r="C98" s="36" t="s">
        <v>118</v>
      </c>
      <c r="D98" s="43" t="s">
        <v>226</v>
      </c>
      <c r="E98" s="36" t="s">
        <v>54</v>
      </c>
      <c r="F98" s="177" t="s">
        <v>299</v>
      </c>
      <c r="G98" s="36"/>
      <c r="H98" s="36" t="s">
        <v>86</v>
      </c>
      <c r="I98" s="47" t="s">
        <v>77</v>
      </c>
    </row>
    <row r="99" spans="1:9" ht="27.6">
      <c r="A99" s="110">
        <v>44108</v>
      </c>
      <c r="B99" s="111">
        <v>44108</v>
      </c>
      <c r="C99" s="36" t="s">
        <v>119</v>
      </c>
      <c r="D99" s="43" t="s">
        <v>227</v>
      </c>
      <c r="E99" s="36" t="s">
        <v>54</v>
      </c>
      <c r="F99" s="177" t="s">
        <v>299</v>
      </c>
      <c r="G99" s="36"/>
      <c r="H99" s="36" t="s">
        <v>86</v>
      </c>
      <c r="I99" s="47" t="s">
        <v>77</v>
      </c>
    </row>
    <row r="100" spans="1:9" ht="41.4">
      <c r="A100" s="110">
        <v>43895</v>
      </c>
      <c r="B100" s="111">
        <v>43898</v>
      </c>
      <c r="C100" s="43" t="s">
        <v>120</v>
      </c>
      <c r="D100" s="43" t="s">
        <v>228</v>
      </c>
      <c r="E100" s="36" t="s">
        <v>102</v>
      </c>
      <c r="F100" s="183"/>
      <c r="G100" s="36"/>
      <c r="H100" s="39" t="s">
        <v>121</v>
      </c>
      <c r="I100" s="47" t="s">
        <v>56</v>
      </c>
    </row>
    <row r="101" spans="1:9" ht="41.4">
      <c r="A101" s="209" t="s">
        <v>36</v>
      </c>
      <c r="B101" s="113">
        <v>44019</v>
      </c>
      <c r="C101" s="169" t="s">
        <v>292</v>
      </c>
      <c r="D101" s="169" t="s">
        <v>294</v>
      </c>
      <c r="E101" s="96" t="s">
        <v>36</v>
      </c>
      <c r="F101" s="217">
        <v>44048</v>
      </c>
      <c r="G101" s="96"/>
      <c r="H101" s="192" t="s">
        <v>139</v>
      </c>
      <c r="I101" s="193" t="s">
        <v>123</v>
      </c>
    </row>
    <row r="102" spans="1:9" ht="27.6">
      <c r="A102" s="207">
        <v>44073</v>
      </c>
      <c r="B102" s="213">
        <v>44080</v>
      </c>
      <c r="C102" s="43" t="s">
        <v>122</v>
      </c>
      <c r="D102" s="43" t="s">
        <v>229</v>
      </c>
      <c r="E102" s="36" t="s">
        <v>109</v>
      </c>
      <c r="F102" s="177" t="s">
        <v>299</v>
      </c>
      <c r="G102" s="36"/>
      <c r="H102" s="44" t="s">
        <v>139</v>
      </c>
      <c r="I102" s="47" t="s">
        <v>123</v>
      </c>
    </row>
    <row r="103" spans="1:9" ht="33.75" customHeight="1">
      <c r="A103" s="207">
        <v>43804</v>
      </c>
      <c r="B103" s="213">
        <v>43804</v>
      </c>
      <c r="C103" s="40" t="s">
        <v>124</v>
      </c>
      <c r="D103" s="43" t="s">
        <v>230</v>
      </c>
      <c r="E103" s="36" t="s">
        <v>3</v>
      </c>
      <c r="F103" s="183"/>
      <c r="G103" s="36"/>
      <c r="H103" s="39" t="s">
        <v>121</v>
      </c>
      <c r="I103" s="47" t="s">
        <v>56</v>
      </c>
    </row>
    <row r="104" spans="1:9" ht="33.75" customHeight="1">
      <c r="A104" s="110">
        <v>43839</v>
      </c>
      <c r="B104" s="111">
        <v>43839</v>
      </c>
      <c r="C104" s="40" t="s">
        <v>125</v>
      </c>
      <c r="D104" s="43" t="s">
        <v>231</v>
      </c>
      <c r="E104" s="36" t="s">
        <v>3</v>
      </c>
      <c r="F104" s="183"/>
      <c r="G104" s="36"/>
      <c r="H104" s="39" t="s">
        <v>121</v>
      </c>
      <c r="I104" s="47" t="s">
        <v>56</v>
      </c>
    </row>
    <row r="105" spans="1:9" ht="33.75" customHeight="1">
      <c r="A105" s="110">
        <v>43853</v>
      </c>
      <c r="B105" s="111">
        <v>43853</v>
      </c>
      <c r="C105" s="40" t="s">
        <v>126</v>
      </c>
      <c r="D105" s="43" t="s">
        <v>232</v>
      </c>
      <c r="E105" s="36" t="s">
        <v>3</v>
      </c>
      <c r="F105" s="183"/>
      <c r="G105" s="36"/>
      <c r="H105" s="39" t="s">
        <v>121</v>
      </c>
      <c r="I105" s="47" t="s">
        <v>56</v>
      </c>
    </row>
    <row r="106" spans="1:9" ht="32.25" customHeight="1">
      <c r="A106" s="110">
        <v>43889</v>
      </c>
      <c r="B106" s="111">
        <v>43889</v>
      </c>
      <c r="C106" s="40" t="s">
        <v>127</v>
      </c>
      <c r="D106" s="43" t="s">
        <v>233</v>
      </c>
      <c r="E106" s="36" t="s">
        <v>102</v>
      </c>
      <c r="F106" s="183"/>
      <c r="G106" s="36"/>
      <c r="H106" s="39" t="s">
        <v>121</v>
      </c>
      <c r="I106" s="47" t="s">
        <v>56</v>
      </c>
    </row>
    <row r="107" spans="1:9" ht="45.6" customHeight="1">
      <c r="A107" s="210">
        <v>43739</v>
      </c>
      <c r="B107" s="215">
        <v>43921</v>
      </c>
      <c r="C107" s="168" t="s">
        <v>285</v>
      </c>
      <c r="D107" s="168" t="s">
        <v>288</v>
      </c>
      <c r="E107" s="154" t="s">
        <v>3</v>
      </c>
      <c r="F107" s="176" t="s">
        <v>317</v>
      </c>
      <c r="G107" s="200" t="s">
        <v>318</v>
      </c>
      <c r="H107" s="36" t="s">
        <v>86</v>
      </c>
      <c r="I107" s="47" t="s">
        <v>56</v>
      </c>
    </row>
    <row r="108" spans="1:9" ht="32.25" customHeight="1">
      <c r="A108" s="112">
        <v>43966</v>
      </c>
      <c r="B108" s="113">
        <v>44084</v>
      </c>
      <c r="C108" s="169" t="s">
        <v>286</v>
      </c>
      <c r="D108" s="169" t="s">
        <v>287</v>
      </c>
      <c r="E108" s="96" t="s">
        <v>3</v>
      </c>
      <c r="F108" s="177" t="s">
        <v>299</v>
      </c>
      <c r="G108" s="152" t="s">
        <v>319</v>
      </c>
      <c r="H108" s="36" t="s">
        <v>86</v>
      </c>
      <c r="I108" s="47" t="s">
        <v>77</v>
      </c>
    </row>
    <row r="109" spans="1:9" ht="41.4">
      <c r="A109" s="211">
        <v>43905</v>
      </c>
      <c r="B109" s="216">
        <v>44104</v>
      </c>
      <c r="C109" s="164" t="s">
        <v>265</v>
      </c>
      <c r="D109" s="164" t="s">
        <v>284</v>
      </c>
      <c r="E109" s="167" t="s">
        <v>3</v>
      </c>
      <c r="F109" s="177" t="s">
        <v>299</v>
      </c>
      <c r="G109" s="134"/>
      <c r="H109" s="123" t="s">
        <v>29</v>
      </c>
      <c r="I109" s="124" t="s">
        <v>27</v>
      </c>
    </row>
    <row r="110" spans="1:9" ht="27.6">
      <c r="A110" s="114">
        <v>43876</v>
      </c>
      <c r="B110" s="115">
        <v>43876</v>
      </c>
      <c r="C110" s="60" t="s">
        <v>128</v>
      </c>
      <c r="D110" s="61" t="s">
        <v>234</v>
      </c>
      <c r="E110" s="190" t="s">
        <v>277</v>
      </c>
      <c r="F110" s="183"/>
      <c r="G110" s="61"/>
      <c r="H110" s="62" t="s">
        <v>86</v>
      </c>
      <c r="I110" s="63" t="s">
        <v>56</v>
      </c>
    </row>
    <row r="111" spans="1:9" ht="27.6">
      <c r="A111" s="114">
        <v>43877</v>
      </c>
      <c r="B111" s="115">
        <v>43877</v>
      </c>
      <c r="C111" s="60" t="s">
        <v>129</v>
      </c>
      <c r="D111" s="61" t="s">
        <v>235</v>
      </c>
      <c r="E111" s="190" t="s">
        <v>277</v>
      </c>
      <c r="F111" s="183"/>
      <c r="G111" s="61"/>
      <c r="H111" s="62" t="s">
        <v>55</v>
      </c>
      <c r="I111" s="64" t="s">
        <v>56</v>
      </c>
    </row>
    <row r="112" spans="1:9" ht="27.6">
      <c r="A112" s="114">
        <v>43904</v>
      </c>
      <c r="B112" s="115">
        <v>43904</v>
      </c>
      <c r="C112" s="62" t="s">
        <v>130</v>
      </c>
      <c r="D112" s="61" t="s">
        <v>236</v>
      </c>
      <c r="E112" s="62" t="s">
        <v>63</v>
      </c>
      <c r="F112" s="182" t="s">
        <v>303</v>
      </c>
      <c r="G112" s="62"/>
      <c r="H112" s="62" t="s">
        <v>86</v>
      </c>
      <c r="I112" s="63" t="s">
        <v>56</v>
      </c>
    </row>
    <row r="113" spans="1:9" ht="27.6">
      <c r="A113" s="114">
        <v>43905</v>
      </c>
      <c r="B113" s="115">
        <v>43905</v>
      </c>
      <c r="C113" s="62" t="s">
        <v>131</v>
      </c>
      <c r="D113" s="61" t="s">
        <v>237</v>
      </c>
      <c r="E113" s="62" t="s">
        <v>63</v>
      </c>
      <c r="F113" s="182" t="s">
        <v>303</v>
      </c>
      <c r="G113" s="62"/>
      <c r="H113" s="62" t="s">
        <v>55</v>
      </c>
      <c r="I113" s="64" t="s">
        <v>56</v>
      </c>
    </row>
    <row r="114" spans="1:9" ht="33.75" customHeight="1">
      <c r="A114" s="114">
        <v>44100</v>
      </c>
      <c r="B114" s="115">
        <v>44100</v>
      </c>
      <c r="C114" s="60" t="s">
        <v>132</v>
      </c>
      <c r="D114" s="61" t="s">
        <v>238</v>
      </c>
      <c r="E114" s="190" t="s">
        <v>133</v>
      </c>
      <c r="F114" s="177" t="s">
        <v>299</v>
      </c>
      <c r="G114" s="61"/>
      <c r="H114" s="62" t="s">
        <v>86</v>
      </c>
      <c r="I114" s="63" t="s">
        <v>77</v>
      </c>
    </row>
    <row r="115" spans="1:9" ht="27.6">
      <c r="A115" s="114">
        <v>44114</v>
      </c>
      <c r="B115" s="115">
        <v>44114</v>
      </c>
      <c r="C115" s="62" t="s">
        <v>134</v>
      </c>
      <c r="D115" s="61" t="s">
        <v>239</v>
      </c>
      <c r="E115" s="62" t="s">
        <v>136</v>
      </c>
      <c r="F115" s="177" t="s">
        <v>299</v>
      </c>
      <c r="G115" s="62"/>
      <c r="H115" s="62" t="s">
        <v>86</v>
      </c>
      <c r="I115" s="63" t="s">
        <v>77</v>
      </c>
    </row>
    <row r="116" spans="1:9" ht="27.6">
      <c r="A116" s="114">
        <v>44114</v>
      </c>
      <c r="B116" s="115">
        <v>44114</v>
      </c>
      <c r="C116" s="62" t="s">
        <v>135</v>
      </c>
      <c r="D116" s="61" t="s">
        <v>240</v>
      </c>
      <c r="E116" s="62" t="s">
        <v>137</v>
      </c>
      <c r="F116" s="177" t="s">
        <v>299</v>
      </c>
      <c r="G116" s="62"/>
      <c r="H116" s="62" t="s">
        <v>55</v>
      </c>
      <c r="I116" s="64" t="s">
        <v>72</v>
      </c>
    </row>
    <row r="117" spans="1:9" ht="27.6">
      <c r="A117" s="114">
        <v>44093</v>
      </c>
      <c r="B117" s="115">
        <v>44093</v>
      </c>
      <c r="C117" s="60" t="s">
        <v>138</v>
      </c>
      <c r="D117" s="61" t="s">
        <v>241</v>
      </c>
      <c r="E117" s="62" t="s">
        <v>81</v>
      </c>
      <c r="F117" s="176" t="s">
        <v>320</v>
      </c>
      <c r="G117" s="62"/>
      <c r="H117" s="65" t="s">
        <v>139</v>
      </c>
      <c r="I117" s="63" t="s">
        <v>140</v>
      </c>
    </row>
    <row r="118" spans="1:9" ht="27.6">
      <c r="A118" s="114">
        <v>44114</v>
      </c>
      <c r="B118" s="115">
        <v>44114</v>
      </c>
      <c r="C118" s="62" t="s">
        <v>141</v>
      </c>
      <c r="D118" s="61" t="s">
        <v>242</v>
      </c>
      <c r="E118" s="62" t="s">
        <v>259</v>
      </c>
      <c r="F118" s="176" t="s">
        <v>321</v>
      </c>
      <c r="G118" s="96"/>
      <c r="H118" s="62" t="s">
        <v>86</v>
      </c>
      <c r="I118" s="63" t="s">
        <v>56</v>
      </c>
    </row>
    <row r="119" spans="1:9" ht="33" customHeight="1" thickBot="1">
      <c r="A119" s="116">
        <v>44115</v>
      </c>
      <c r="B119" s="117">
        <v>44115</v>
      </c>
      <c r="C119" s="66" t="s">
        <v>142</v>
      </c>
      <c r="D119" s="66" t="s">
        <v>243</v>
      </c>
      <c r="E119" s="67" t="s">
        <v>259</v>
      </c>
      <c r="F119" s="202" t="s">
        <v>299</v>
      </c>
      <c r="G119" s="128"/>
      <c r="H119" s="68" t="s">
        <v>121</v>
      </c>
      <c r="I119" s="69" t="s">
        <v>56</v>
      </c>
    </row>
    <row r="120" spans="1:9" ht="10.5" customHeight="1" thickTop="1" thickBot="1">
      <c r="A120" s="70"/>
      <c r="B120" s="70"/>
      <c r="C120" s="70"/>
      <c r="D120" s="70"/>
      <c r="E120" s="70"/>
      <c r="F120" s="70"/>
      <c r="G120" s="70"/>
      <c r="H120" s="70"/>
      <c r="I120" s="70"/>
    </row>
    <row r="121" spans="1:9" ht="39" customHeight="1" thickTop="1" thickBot="1">
      <c r="A121" s="218" t="s">
        <v>244</v>
      </c>
      <c r="B121" s="219"/>
      <c r="C121" s="219"/>
      <c r="D121" s="219"/>
      <c r="E121" s="219"/>
      <c r="F121" s="219"/>
      <c r="G121" s="219"/>
      <c r="H121" s="219"/>
      <c r="I121" s="220"/>
    </row>
    <row r="122" spans="1:9" ht="14.4" thickTop="1"/>
  </sheetData>
  <autoFilter ref="A10:I10" xr:uid="{00000000-0009-0000-0000-000000000000}">
    <sortState xmlns:xlrd2="http://schemas.microsoft.com/office/spreadsheetml/2017/richdata2" ref="A13:I30">
      <sortCondition ref="B14"/>
    </sortState>
  </autoFilter>
  <mergeCells count="13">
    <mergeCell ref="H4:I4"/>
    <mergeCell ref="A7:C7"/>
    <mergeCell ref="D7:D8"/>
    <mergeCell ref="A8:B8"/>
    <mergeCell ref="F83:F84"/>
    <mergeCell ref="G83:G84"/>
    <mergeCell ref="A121:I121"/>
    <mergeCell ref="F89:F90"/>
    <mergeCell ref="G89:G90"/>
    <mergeCell ref="F91:F92"/>
    <mergeCell ref="G91:G92"/>
    <mergeCell ref="F93:F94"/>
    <mergeCell ref="G93:G94"/>
  </mergeCells>
  <pageMargins left="0.9055118110236221" right="0.70866141732283472" top="0.59055118110236227" bottom="0.59055118110236227" header="0.31496062992125984" footer="0.31496062992125984"/>
  <pageSetup paperSize="9" scale="59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5"/>
  <sheetViews>
    <sheetView topLeftCell="B1" zoomScale="90" zoomScaleNormal="90" workbookViewId="0">
      <selection activeCell="G1" sqref="G1"/>
    </sheetView>
  </sheetViews>
  <sheetFormatPr baseColWidth="10" defaultColWidth="3.59765625" defaultRowHeight="13.8"/>
  <cols>
    <col min="20" max="20" width="3.8984375" bestFit="1" customWidth="1"/>
  </cols>
  <sheetData>
    <row r="1" spans="1:36" ht="17.399999999999999">
      <c r="A1" s="1"/>
      <c r="B1" s="231">
        <v>2020</v>
      </c>
      <c r="C1" s="23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4" t="s">
        <v>143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228">
        <f>DATE(B1,A4,1)</f>
        <v>43831</v>
      </c>
      <c r="C3" s="229"/>
      <c r="D3" s="229"/>
      <c r="E3" s="229"/>
      <c r="F3" s="229"/>
      <c r="G3" s="229"/>
      <c r="H3" s="229"/>
      <c r="I3" s="230"/>
      <c r="J3" s="1"/>
      <c r="K3" s="228">
        <f>DATE(J1,J4,1)</f>
        <v>32</v>
      </c>
      <c r="L3" s="229"/>
      <c r="M3" s="229"/>
      <c r="N3" s="229"/>
      <c r="O3" s="229"/>
      <c r="P3" s="229"/>
      <c r="Q3" s="229"/>
      <c r="R3" s="230"/>
      <c r="S3" s="1"/>
      <c r="T3" s="228">
        <f>DATE(S1,S4,1)</f>
        <v>61</v>
      </c>
      <c r="U3" s="229"/>
      <c r="V3" s="229"/>
      <c r="W3" s="229"/>
      <c r="X3" s="229"/>
      <c r="Y3" s="229"/>
      <c r="Z3" s="229"/>
      <c r="AA3" s="230"/>
      <c r="AB3" s="1"/>
      <c r="AC3" s="228">
        <f>DATE(AB1,AB4,1)</f>
        <v>92</v>
      </c>
      <c r="AD3" s="229"/>
      <c r="AE3" s="229"/>
      <c r="AF3" s="229"/>
      <c r="AG3" s="229"/>
      <c r="AH3" s="229"/>
      <c r="AI3" s="229"/>
      <c r="AJ3" s="230"/>
    </row>
    <row r="4" spans="1:36" ht="12.75" customHeight="1">
      <c r="A4" s="3">
        <v>1</v>
      </c>
      <c r="B4" s="4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I4" s="8" t="s">
        <v>13</v>
      </c>
      <c r="J4" s="3">
        <f>A4+1</f>
        <v>2</v>
      </c>
      <c r="K4" s="4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R4" s="8" t="s">
        <v>13</v>
      </c>
      <c r="S4" s="3">
        <f>J4+1</f>
        <v>3</v>
      </c>
      <c r="T4" s="4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A4" s="8" t="s">
        <v>13</v>
      </c>
      <c r="AB4" s="3">
        <f>S4+1</f>
        <v>4</v>
      </c>
      <c r="AC4" s="4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  <c r="AJ4" s="8" t="s">
        <v>13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>
        <f>IF(C5 &lt;&gt; "",C5+1,IF(WEEKDAY("1." &amp;A4&amp;"."&amp;$B$1)=COLUMN($D$4),DATE($B$1,A4,1),""))</f>
        <v>43831</v>
      </c>
      <c r="E5" s="10">
        <f>IF(D5 &lt;&gt; "",D5+1,IF(WEEKDAY("1." &amp;A4&amp;"."&amp;$B$1)=COLUMN($E$4),DATE($B$1,A4,1),""))</f>
        <v>43832</v>
      </c>
      <c r="F5" s="10">
        <f>IF(E5 &lt;&gt; "",E5+1,IF(WEEKDAY("1." &amp;A4&amp;"."&amp;$B$1)=COLUMN($F$4),DATE($B$1,A4,1),""))</f>
        <v>43833</v>
      </c>
      <c r="G5" s="11">
        <f>IF(F5 &lt;&gt; "",F5+1,IF(WEEKDAY("1." &amp;A4&amp;"."&amp;$B$1)=COLUMN($G$4),DATE($B$1,A4,1),""))</f>
        <v>43834</v>
      </c>
      <c r="H5" s="11">
        <f>IF(G5 &lt;&gt; "",G5+1,IF(WEEKDAY("1." &amp;A4&amp;"."&amp;$B$1)=1,DATE($B$1,A4,1),""))</f>
        <v>43835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>
        <f>IF(O5 &lt;&gt; "",O5+1,IF(WEEKDAY("1." &amp;J4&amp;"."&amp;$B$1)=COLUMN($G$4),DATE($B$1,J4,1),""))</f>
        <v>43862</v>
      </c>
      <c r="Q5" s="11">
        <f>IF(P5 &lt;&gt; "",P5+1,IF(WEEKDAY("1." &amp;J4&amp;"."&amp;$B$1)=1,DATE($B$1,J4,1),""))</f>
        <v>43863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43891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43922</v>
      </c>
      <c r="AF5" s="10">
        <f>IF(AE5 &lt;&gt; "",AE5+1,IF(WEEKDAY("1." &amp;AB4&amp;"."&amp;$B$1)=COLUMN($E$4),DATE($B$1,AB4,1),""))</f>
        <v>43923</v>
      </c>
      <c r="AG5" s="10">
        <f>IF(AF5 &lt;&gt; "",AF5+1,IF(WEEKDAY("1." &amp;AB4&amp;"."&amp;$B$1)=COLUMN($F$4),DATE($B$1,AB4,1),""))</f>
        <v>43924</v>
      </c>
      <c r="AH5" s="11">
        <f>IF(AG5 &lt;&gt; "",AG5+1,IF(WEEKDAY("1." &amp;AB4&amp;"."&amp;$B$1)=COLUMN($G$4),DATE($B$1,AB4,1),""))</f>
        <v>43925</v>
      </c>
      <c r="AI5" s="11">
        <f>IF(AH5 &lt;&gt; "",AH5+1,IF(WEEKDAY("1." &amp;AB4&amp;"."&amp;$B$1)=1,DATE($B$1,AB4,1),""))</f>
        <v>43926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43836</v>
      </c>
      <c r="C6" s="10">
        <f t="shared" ref="C6:H8" si="0">B6+1</f>
        <v>43837</v>
      </c>
      <c r="D6" s="10">
        <f t="shared" si="0"/>
        <v>43838</v>
      </c>
      <c r="E6" s="10">
        <f t="shared" si="0"/>
        <v>43839</v>
      </c>
      <c r="F6" s="10">
        <f t="shared" si="0"/>
        <v>43840</v>
      </c>
      <c r="G6" s="11">
        <f t="shared" si="0"/>
        <v>43841</v>
      </c>
      <c r="H6" s="11">
        <f t="shared" si="0"/>
        <v>43842</v>
      </c>
      <c r="I6" s="12">
        <f>IF(B6&lt;&gt;"",IF(I5&lt;&gt;"",I5+1,1),1)</f>
        <v>2</v>
      </c>
      <c r="J6" s="1"/>
      <c r="K6" s="9">
        <f>Q5+1</f>
        <v>43864</v>
      </c>
      <c r="L6" s="10">
        <f t="shared" ref="L6:Q8" si="1">K6+1</f>
        <v>43865</v>
      </c>
      <c r="M6" s="10">
        <f t="shared" si="1"/>
        <v>43866</v>
      </c>
      <c r="N6" s="10">
        <f t="shared" si="1"/>
        <v>43867</v>
      </c>
      <c r="O6" s="10">
        <f t="shared" si="1"/>
        <v>43868</v>
      </c>
      <c r="P6" s="11">
        <f t="shared" si="1"/>
        <v>43869</v>
      </c>
      <c r="Q6" s="11">
        <f t="shared" si="1"/>
        <v>43870</v>
      </c>
      <c r="R6" s="12">
        <f>IF(K6&lt;&gt;"",R5+1,"")</f>
        <v>6</v>
      </c>
      <c r="S6" s="1"/>
      <c r="T6" s="9">
        <f>Z5+1</f>
        <v>43892</v>
      </c>
      <c r="U6" s="10">
        <f t="shared" ref="U6:Z8" si="2">T6+1</f>
        <v>43893</v>
      </c>
      <c r="V6" s="10">
        <f t="shared" si="2"/>
        <v>43894</v>
      </c>
      <c r="W6" s="10">
        <f t="shared" si="2"/>
        <v>43895</v>
      </c>
      <c r="X6" s="10">
        <f t="shared" si="2"/>
        <v>43896</v>
      </c>
      <c r="Y6" s="11">
        <f t="shared" si="2"/>
        <v>43897</v>
      </c>
      <c r="Z6" s="11">
        <f t="shared" si="2"/>
        <v>43898</v>
      </c>
      <c r="AA6" s="12">
        <f>IF(T6&lt;&gt;"",AA5+1,"")</f>
        <v>10</v>
      </c>
      <c r="AB6" s="1"/>
      <c r="AC6" s="9">
        <f>AI5+1</f>
        <v>43927</v>
      </c>
      <c r="AD6" s="10">
        <f t="shared" ref="AD6:AI8" si="3">AC6+1</f>
        <v>43928</v>
      </c>
      <c r="AE6" s="10">
        <f t="shared" si="3"/>
        <v>43929</v>
      </c>
      <c r="AF6" s="10">
        <f t="shared" si="3"/>
        <v>43930</v>
      </c>
      <c r="AG6" s="10">
        <f t="shared" si="3"/>
        <v>43931</v>
      </c>
      <c r="AH6" s="11">
        <f t="shared" si="3"/>
        <v>43932</v>
      </c>
      <c r="AI6" s="11">
        <f t="shared" si="3"/>
        <v>43933</v>
      </c>
      <c r="AJ6" s="12">
        <f>IF(AC6&lt;&gt;"",AJ5+1,"")</f>
        <v>15</v>
      </c>
    </row>
    <row r="7" spans="1:36" ht="12.75" customHeight="1">
      <c r="A7" s="1"/>
      <c r="B7" s="9">
        <f>H6+1</f>
        <v>43843</v>
      </c>
      <c r="C7" s="10">
        <f t="shared" si="0"/>
        <v>43844</v>
      </c>
      <c r="D7" s="10">
        <f t="shared" si="0"/>
        <v>43845</v>
      </c>
      <c r="E7" s="10">
        <f t="shared" si="0"/>
        <v>43846</v>
      </c>
      <c r="F7" s="10">
        <f t="shared" si="0"/>
        <v>43847</v>
      </c>
      <c r="G7" s="11">
        <f t="shared" si="0"/>
        <v>43848</v>
      </c>
      <c r="H7" s="11">
        <f t="shared" si="0"/>
        <v>43849</v>
      </c>
      <c r="I7" s="12">
        <f>IF(B7&lt;&gt;"",I6+1,"")</f>
        <v>3</v>
      </c>
      <c r="J7" s="1"/>
      <c r="K7" s="9">
        <f>Q6+1</f>
        <v>43871</v>
      </c>
      <c r="L7" s="10">
        <f t="shared" si="1"/>
        <v>43872</v>
      </c>
      <c r="M7" s="10">
        <f t="shared" si="1"/>
        <v>43873</v>
      </c>
      <c r="N7" s="10">
        <f t="shared" si="1"/>
        <v>43874</v>
      </c>
      <c r="O7" s="10">
        <f t="shared" si="1"/>
        <v>43875</v>
      </c>
      <c r="P7" s="11">
        <f t="shared" si="1"/>
        <v>43876</v>
      </c>
      <c r="Q7" s="11">
        <f t="shared" si="1"/>
        <v>43877</v>
      </c>
      <c r="R7" s="12">
        <f>IF(K7&lt;&gt;"",R6+1,"")</f>
        <v>7</v>
      </c>
      <c r="S7" s="1"/>
      <c r="T7" s="9">
        <f>Z6+1</f>
        <v>43899</v>
      </c>
      <c r="U7" s="10">
        <f t="shared" si="2"/>
        <v>43900</v>
      </c>
      <c r="V7" s="10">
        <f t="shared" si="2"/>
        <v>43901</v>
      </c>
      <c r="W7" s="10">
        <f t="shared" si="2"/>
        <v>43902</v>
      </c>
      <c r="X7" s="10">
        <f t="shared" si="2"/>
        <v>43903</v>
      </c>
      <c r="Y7" s="11">
        <f t="shared" si="2"/>
        <v>43904</v>
      </c>
      <c r="Z7" s="11">
        <f t="shared" si="2"/>
        <v>43905</v>
      </c>
      <c r="AA7" s="12">
        <f>IF(T7&lt;&gt;"",AA6+1,"")</f>
        <v>11</v>
      </c>
      <c r="AB7" s="1"/>
      <c r="AC7" s="9">
        <f>AI6+1</f>
        <v>43934</v>
      </c>
      <c r="AD7" s="10">
        <f t="shared" si="3"/>
        <v>43935</v>
      </c>
      <c r="AE7" s="10">
        <f t="shared" si="3"/>
        <v>43936</v>
      </c>
      <c r="AF7" s="10">
        <f t="shared" si="3"/>
        <v>43937</v>
      </c>
      <c r="AG7" s="10">
        <f t="shared" si="3"/>
        <v>43938</v>
      </c>
      <c r="AH7" s="11">
        <f t="shared" si="3"/>
        <v>43939</v>
      </c>
      <c r="AI7" s="11">
        <f t="shared" si="3"/>
        <v>43940</v>
      </c>
      <c r="AJ7" s="12">
        <f>IF(AC7&lt;&gt;"",AJ6+1,"")</f>
        <v>16</v>
      </c>
    </row>
    <row r="8" spans="1:36" ht="12.75" customHeight="1">
      <c r="A8" s="1"/>
      <c r="B8" s="9">
        <f>H7+1</f>
        <v>43850</v>
      </c>
      <c r="C8" s="10">
        <f t="shared" si="0"/>
        <v>43851</v>
      </c>
      <c r="D8" s="10">
        <f t="shared" si="0"/>
        <v>43852</v>
      </c>
      <c r="E8" s="10">
        <f t="shared" si="0"/>
        <v>43853</v>
      </c>
      <c r="F8" s="10">
        <f t="shared" si="0"/>
        <v>43854</v>
      </c>
      <c r="G8" s="11">
        <f t="shared" si="0"/>
        <v>43855</v>
      </c>
      <c r="H8" s="11">
        <f t="shared" si="0"/>
        <v>43856</v>
      </c>
      <c r="I8" s="12">
        <f>IF(B8&lt;&gt;"",I7+1,"")</f>
        <v>4</v>
      </c>
      <c r="J8" s="1"/>
      <c r="K8" s="9">
        <f>Q7+1</f>
        <v>43878</v>
      </c>
      <c r="L8" s="10">
        <f t="shared" si="1"/>
        <v>43879</v>
      </c>
      <c r="M8" s="10">
        <f t="shared" si="1"/>
        <v>43880</v>
      </c>
      <c r="N8" s="10">
        <f t="shared" si="1"/>
        <v>43881</v>
      </c>
      <c r="O8" s="10">
        <f t="shared" si="1"/>
        <v>43882</v>
      </c>
      <c r="P8" s="11">
        <f t="shared" si="1"/>
        <v>43883</v>
      </c>
      <c r="Q8" s="11">
        <f t="shared" si="1"/>
        <v>43884</v>
      </c>
      <c r="R8" s="12">
        <f>IF(K8&lt;&gt;"",R7+1,"")</f>
        <v>8</v>
      </c>
      <c r="S8" s="1"/>
      <c r="T8" s="9">
        <f>Z7+1</f>
        <v>43906</v>
      </c>
      <c r="U8" s="10">
        <f t="shared" si="2"/>
        <v>43907</v>
      </c>
      <c r="V8" s="10">
        <f t="shared" si="2"/>
        <v>43908</v>
      </c>
      <c r="W8" s="10">
        <f t="shared" si="2"/>
        <v>43909</v>
      </c>
      <c r="X8" s="10">
        <f t="shared" si="2"/>
        <v>43910</v>
      </c>
      <c r="Y8" s="11">
        <f t="shared" si="2"/>
        <v>43911</v>
      </c>
      <c r="Z8" s="11">
        <f t="shared" si="2"/>
        <v>43912</v>
      </c>
      <c r="AA8" s="12">
        <f>IF(T8&lt;&gt;"",AA7+1,"")</f>
        <v>12</v>
      </c>
      <c r="AB8" s="1"/>
      <c r="AC8" s="9">
        <f>AI7+1</f>
        <v>43941</v>
      </c>
      <c r="AD8" s="10">
        <f t="shared" si="3"/>
        <v>43942</v>
      </c>
      <c r="AE8" s="10">
        <f t="shared" si="3"/>
        <v>43943</v>
      </c>
      <c r="AF8" s="10">
        <f t="shared" si="3"/>
        <v>43944</v>
      </c>
      <c r="AG8" s="10">
        <f t="shared" si="3"/>
        <v>43945</v>
      </c>
      <c r="AH8" s="11">
        <f t="shared" si="3"/>
        <v>43946</v>
      </c>
      <c r="AI8" s="11">
        <f t="shared" si="3"/>
        <v>43947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43857</v>
      </c>
      <c r="C9" s="10">
        <f>IF(B9 &lt;&gt; "",IF(MONTH(B9+1) = A4,B9+1,""),"")</f>
        <v>43858</v>
      </c>
      <c r="D9" s="10">
        <f>IF(C9 &lt;&gt; "",IF(MONTH(C9+1) = A4,C9+1,""),"")</f>
        <v>43859</v>
      </c>
      <c r="E9" s="10">
        <f>IF(D9 &lt;&gt; "",IF(MONTH(D9+1) = A4,D9+1,""),"")</f>
        <v>43860</v>
      </c>
      <c r="F9" s="10">
        <f>IF(E9 &lt;&gt; "",IF(MONTH(E9+1) = A4,E9+1,""),"")</f>
        <v>43861</v>
      </c>
      <c r="G9" s="11" t="str">
        <f>IF(F9 &lt;&gt; "",IF(MONTH(F9+1) = A4,F9+1,""),"")</f>
        <v/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43885</v>
      </c>
      <c r="L9" s="10">
        <f>IF(K9 &lt;&gt; "",IF(MONTH(K9+1) = J4,K9+1,""),"")</f>
        <v>43886</v>
      </c>
      <c r="M9" s="10">
        <f>IF(L9 &lt;&gt; "",IF(MONTH(L9+1) = J4,L9+1,""),"")</f>
        <v>43887</v>
      </c>
      <c r="N9" s="10">
        <f>IF(M9 &lt;&gt; "",IF(MONTH(M9+1) = J4,M9+1,""),"")</f>
        <v>43888</v>
      </c>
      <c r="O9" s="10">
        <f>IF(N9 &lt;&gt; "",IF(MONTH(N9+1) = J4,N9+1,""),"")</f>
        <v>43889</v>
      </c>
      <c r="P9" s="11">
        <f>IF(O9 &lt;&gt; "",IF(MONTH(O9+1) = J4,O9+1,""),"")</f>
        <v>43890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43913</v>
      </c>
      <c r="U9" s="10">
        <f>IF(T9 &lt;&gt; "",IF(MONTH(T9+1) = S4,T9+1,""),"")</f>
        <v>43914</v>
      </c>
      <c r="V9" s="10">
        <f>IF(U9 &lt;&gt; "",IF(MONTH(U9+1) = S4,U9+1,""),"")</f>
        <v>43915</v>
      </c>
      <c r="W9" s="10">
        <f>IF(V9 &lt;&gt; "",IF(MONTH(V9+1) = S4,V9+1,""),"")</f>
        <v>43916</v>
      </c>
      <c r="X9" s="10">
        <f>IF(W9 &lt;&gt; "",IF(MONTH(W9+1) = S4,W9+1,""),"")</f>
        <v>43917</v>
      </c>
      <c r="Y9" s="11">
        <f>IF(X9 &lt;&gt; "",IF(MONTH(X9+1) = S4,X9+1,""),"")</f>
        <v>43918</v>
      </c>
      <c r="Z9" s="11">
        <f>IF(Y9 &lt;&gt; "",IF(MONTH(Y9+1) = S4,Y9+1,""),"")</f>
        <v>43919</v>
      </c>
      <c r="AA9" s="12">
        <f>IF(T9&lt;&gt;"",AA8+1,"")</f>
        <v>13</v>
      </c>
      <c r="AB9" s="1"/>
      <c r="AC9" s="9">
        <f>IF(MONTH(AI8+1) = AB4,AI8+1,"")</f>
        <v>43948</v>
      </c>
      <c r="AD9" s="10">
        <f>IF(AC9 &lt;&gt; "",IF(MONTH(AC9+1) = AB4,AC9+1,""),"")</f>
        <v>43949</v>
      </c>
      <c r="AE9" s="10">
        <f>IF(AD9 &lt;&gt; "",IF(MONTH(AD9+1) = AB4,AD9+1,""),"")</f>
        <v>43950</v>
      </c>
      <c r="AF9" s="10">
        <f>IF(AE9 &lt;&gt; "",IF(MONTH(AE9+1) = AB4,AE9+1,""),"")</f>
        <v>43951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43920</v>
      </c>
      <c r="U10" s="14">
        <f>IF(T10 &lt;&gt; "",IF(MONTH(T10+1) = S4,T10+1,""),"")</f>
        <v>43921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9"/>
      <c r="Q11" s="19"/>
      <c r="R11" s="19"/>
      <c r="S11" s="1"/>
      <c r="T11" s="17"/>
      <c r="U11" s="17"/>
      <c r="V11" s="17"/>
      <c r="W11" s="17"/>
      <c r="X11" s="17"/>
      <c r="Y11" s="19"/>
      <c r="Z11" s="19"/>
      <c r="AA11" s="19"/>
      <c r="AB11" s="1"/>
      <c r="AC11" s="17"/>
      <c r="AD11" s="17"/>
      <c r="AE11" s="17"/>
      <c r="AF11" s="17"/>
      <c r="AG11" s="17"/>
      <c r="AH11" s="19"/>
      <c r="AI11" s="19"/>
      <c r="AJ11" s="19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228">
        <f>DATE(A4,A14,1)</f>
        <v>487</v>
      </c>
      <c r="C13" s="229"/>
      <c r="D13" s="229"/>
      <c r="E13" s="229"/>
      <c r="F13" s="229"/>
      <c r="G13" s="229"/>
      <c r="H13" s="229"/>
      <c r="I13" s="230"/>
      <c r="J13" s="1"/>
      <c r="K13" s="228">
        <f>DATE(J4,J14,1)</f>
        <v>883</v>
      </c>
      <c r="L13" s="229"/>
      <c r="M13" s="229"/>
      <c r="N13" s="229"/>
      <c r="O13" s="229"/>
      <c r="P13" s="229"/>
      <c r="Q13" s="229"/>
      <c r="R13" s="230"/>
      <c r="S13" s="1"/>
      <c r="T13" s="228">
        <f>DATE(S4,S14,1)</f>
        <v>1278</v>
      </c>
      <c r="U13" s="229"/>
      <c r="V13" s="229"/>
      <c r="W13" s="229"/>
      <c r="X13" s="229"/>
      <c r="Y13" s="229"/>
      <c r="Z13" s="229"/>
      <c r="AA13" s="230"/>
      <c r="AB13" s="1"/>
      <c r="AC13" s="228">
        <f>DATE(AB4,AB14,1)</f>
        <v>1675</v>
      </c>
      <c r="AD13" s="229"/>
      <c r="AE13" s="229"/>
      <c r="AF13" s="229"/>
      <c r="AG13" s="229"/>
      <c r="AH13" s="229"/>
      <c r="AI13" s="229"/>
      <c r="AJ13" s="230"/>
    </row>
    <row r="14" spans="1:36" ht="12.75" customHeight="1">
      <c r="A14" s="3">
        <f>AB4+1</f>
        <v>5</v>
      </c>
      <c r="B14" s="4" t="s">
        <v>6</v>
      </c>
      <c r="C14" s="5" t="s">
        <v>7</v>
      </c>
      <c r="D14" s="5" t="s">
        <v>8</v>
      </c>
      <c r="E14" s="5" t="s">
        <v>9</v>
      </c>
      <c r="F14" s="5" t="s">
        <v>10</v>
      </c>
      <c r="G14" s="6" t="s">
        <v>11</v>
      </c>
      <c r="H14" s="7" t="s">
        <v>12</v>
      </c>
      <c r="I14" s="8" t="s">
        <v>13</v>
      </c>
      <c r="J14" s="3">
        <f>A14+1</f>
        <v>6</v>
      </c>
      <c r="K14" s="4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P14" s="6" t="s">
        <v>11</v>
      </c>
      <c r="Q14" s="7" t="s">
        <v>12</v>
      </c>
      <c r="R14" s="8" t="s">
        <v>13</v>
      </c>
      <c r="S14" s="3">
        <f>J14+1</f>
        <v>7</v>
      </c>
      <c r="T14" s="4" t="s">
        <v>6</v>
      </c>
      <c r="U14" s="5" t="s">
        <v>7</v>
      </c>
      <c r="V14" s="5" t="s">
        <v>8</v>
      </c>
      <c r="W14" s="5" t="s">
        <v>9</v>
      </c>
      <c r="X14" s="5" t="s">
        <v>10</v>
      </c>
      <c r="Y14" s="6" t="s">
        <v>11</v>
      </c>
      <c r="Z14" s="7" t="s">
        <v>12</v>
      </c>
      <c r="AA14" s="8" t="s">
        <v>13</v>
      </c>
      <c r="AB14" s="3">
        <f>S14+1</f>
        <v>8</v>
      </c>
      <c r="AC14" s="4" t="s">
        <v>6</v>
      </c>
      <c r="AD14" s="5" t="s">
        <v>7</v>
      </c>
      <c r="AE14" s="5" t="s">
        <v>8</v>
      </c>
      <c r="AF14" s="5" t="s">
        <v>9</v>
      </c>
      <c r="AG14" s="5" t="s">
        <v>10</v>
      </c>
      <c r="AH14" s="6" t="s">
        <v>11</v>
      </c>
      <c r="AI14" s="7" t="s">
        <v>12</v>
      </c>
      <c r="AJ14" s="8" t="s">
        <v>13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43952</v>
      </c>
      <c r="G15" s="11">
        <f>IF(F15 &lt;&gt; "",F15+1,IF(WEEKDAY("1." &amp;A14&amp;"."&amp;$B$1)=COLUMN($G$4),DATE($B$1,A14,1),""))</f>
        <v>43953</v>
      </c>
      <c r="H15" s="11">
        <f>IF(G15 &lt;&gt; "",G15+1,IF(WEEKDAY("1." &amp;A14&amp;"."&amp;$B$1)=1,DATE($B$1,A14,1),""))</f>
        <v>43954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43983</v>
      </c>
      <c r="L15" s="10">
        <f>IF(K15 &lt;&gt; "",K15+1,IF(WEEKDAY("1." &amp;J14&amp;"."&amp;$B$1)=COLUMN($C$4),DATE($B$1,J14,1),""))</f>
        <v>43984</v>
      </c>
      <c r="M15" s="10">
        <f>IF(L15 &lt;&gt; "",L15+1,IF(WEEKDAY("1." &amp;J14&amp;"."&amp;$B$1)=COLUMN($D$4),DATE($B$1,J14,1),""))</f>
        <v>43985</v>
      </c>
      <c r="N15" s="10">
        <f>IF(M15 &lt;&gt; "",M15+1,IF(WEEKDAY("1." &amp;J14&amp;"."&amp;$B$1)=COLUMN($E$4),DATE($B$1,J14,1),""))</f>
        <v>43986</v>
      </c>
      <c r="O15" s="10">
        <f>IF(N15 &lt;&gt; "",N15+1,IF(WEEKDAY("1." &amp;J14&amp;"."&amp;$B$1)=COLUMN($F$4),DATE($B$1,J14,1),""))</f>
        <v>43987</v>
      </c>
      <c r="P15" s="11">
        <f>IF(O15 &lt;&gt; "",O15+1,IF(WEEKDAY("1." &amp;J14&amp;"."&amp;$B$1)=COLUMN($G$4),DATE($B$1,J14,1),""))</f>
        <v>43988</v>
      </c>
      <c r="Q15" s="11">
        <f>IF(P15 &lt;&gt; "",P15+1,IF(WEEKDAY("1." &amp;J14&amp;"."&amp;$B$1)=1,DATE($B$1,J14,1),""))</f>
        <v>43989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44013</v>
      </c>
      <c r="W15" s="10">
        <f>IF(V15 &lt;&gt; "",V15+1,IF(WEEKDAY("1." &amp;S14&amp;"."&amp;$B$1)=COLUMN($E$4),DATE($B$1,S14,1),""))</f>
        <v>44014</v>
      </c>
      <c r="X15" s="10">
        <f>IF(W15 &lt;&gt; "",W15+1,IF(WEEKDAY("1." &amp;S14&amp;"."&amp;$B$1)=COLUMN($F$4),DATE($B$1,S14,1),""))</f>
        <v>44015</v>
      </c>
      <c r="Y15" s="11">
        <f>IF(X15 &lt;&gt; "",X15+1,IF(WEEKDAY("1." &amp;S14&amp;"."&amp;$B$1)=COLUMN($G$4),DATE($B$1,S14,1),""))</f>
        <v>44016</v>
      </c>
      <c r="Z15" s="11">
        <f>IF(Y15 &lt;&gt; "",Y15+1,IF(WEEKDAY("1." &amp;S14&amp;"."&amp;$B$1)=1,DATE($B$1,S14,1),""))</f>
        <v>44017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44044</v>
      </c>
      <c r="AI15" s="11">
        <f>IF(AH15 &lt;&gt; "",AH15+1,IF(WEEKDAY("1." &amp;AB14&amp;"."&amp;$B$1)=1,DATE($B$1,AB14,1),""))</f>
        <v>44045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43955</v>
      </c>
      <c r="C16" s="10">
        <f t="shared" ref="C16:H18" si="4">B16+1</f>
        <v>43956</v>
      </c>
      <c r="D16" s="10">
        <f t="shared" si="4"/>
        <v>43957</v>
      </c>
      <c r="E16" s="10">
        <f t="shared" si="4"/>
        <v>43958</v>
      </c>
      <c r="F16" s="10">
        <f t="shared" si="4"/>
        <v>43959</v>
      </c>
      <c r="G16" s="11">
        <f t="shared" si="4"/>
        <v>43960</v>
      </c>
      <c r="H16" s="11">
        <f t="shared" si="4"/>
        <v>43961</v>
      </c>
      <c r="I16" s="12">
        <f>IF(B16&lt;&gt;"",I15+1,"")</f>
        <v>19</v>
      </c>
      <c r="J16" s="1"/>
      <c r="K16" s="9">
        <f>Q15+1</f>
        <v>43990</v>
      </c>
      <c r="L16" s="10">
        <f t="shared" ref="L16:Q18" si="5">K16+1</f>
        <v>43991</v>
      </c>
      <c r="M16" s="10">
        <f t="shared" si="5"/>
        <v>43992</v>
      </c>
      <c r="N16" s="10">
        <f t="shared" si="5"/>
        <v>43993</v>
      </c>
      <c r="O16" s="10">
        <f t="shared" si="5"/>
        <v>43994</v>
      </c>
      <c r="P16" s="11">
        <f t="shared" si="5"/>
        <v>43995</v>
      </c>
      <c r="Q16" s="11">
        <f t="shared" si="5"/>
        <v>43996</v>
      </c>
      <c r="R16" s="12">
        <f>IF(K16&lt;&gt;"",R15+1,"")</f>
        <v>24</v>
      </c>
      <c r="S16" s="1"/>
      <c r="T16" s="9">
        <f>Z15+1</f>
        <v>44018</v>
      </c>
      <c r="U16" s="10">
        <f t="shared" ref="U16:Z18" si="6">T16+1</f>
        <v>44019</v>
      </c>
      <c r="V16" s="10">
        <f t="shared" si="6"/>
        <v>44020</v>
      </c>
      <c r="W16" s="10">
        <f t="shared" si="6"/>
        <v>44021</v>
      </c>
      <c r="X16" s="10">
        <f t="shared" si="6"/>
        <v>44022</v>
      </c>
      <c r="Y16" s="11">
        <f t="shared" si="6"/>
        <v>44023</v>
      </c>
      <c r="Z16" s="11">
        <f t="shared" si="6"/>
        <v>44024</v>
      </c>
      <c r="AA16" s="12">
        <f>IF(T16&lt;&gt;"",AA15+1,"")</f>
        <v>28</v>
      </c>
      <c r="AB16" s="1"/>
      <c r="AC16" s="9">
        <f>AI15+1</f>
        <v>44046</v>
      </c>
      <c r="AD16" s="10">
        <f t="shared" ref="AD16:AI18" si="7">AC16+1</f>
        <v>44047</v>
      </c>
      <c r="AE16" s="10">
        <f t="shared" si="7"/>
        <v>44048</v>
      </c>
      <c r="AF16" s="10">
        <f t="shared" si="7"/>
        <v>44049</v>
      </c>
      <c r="AG16" s="10">
        <f t="shared" si="7"/>
        <v>44050</v>
      </c>
      <c r="AH16" s="11">
        <f t="shared" si="7"/>
        <v>44051</v>
      </c>
      <c r="AI16" s="11">
        <f t="shared" si="7"/>
        <v>44052</v>
      </c>
      <c r="AJ16" s="12">
        <f>IF(AC16&lt;&gt;"",AJ15+1,"")</f>
        <v>32</v>
      </c>
    </row>
    <row r="17" spans="1:36" ht="12.75" customHeight="1">
      <c r="A17" s="1"/>
      <c r="B17" s="9">
        <f>H16+1</f>
        <v>43962</v>
      </c>
      <c r="C17" s="10">
        <f t="shared" si="4"/>
        <v>43963</v>
      </c>
      <c r="D17" s="10">
        <f t="shared" si="4"/>
        <v>43964</v>
      </c>
      <c r="E17" s="10">
        <f t="shared" si="4"/>
        <v>43965</v>
      </c>
      <c r="F17" s="10">
        <f t="shared" si="4"/>
        <v>43966</v>
      </c>
      <c r="G17" s="11">
        <f t="shared" si="4"/>
        <v>43967</v>
      </c>
      <c r="H17" s="11">
        <f t="shared" si="4"/>
        <v>43968</v>
      </c>
      <c r="I17" s="12">
        <f>IF(B17&lt;&gt;"",I16+1,"")</f>
        <v>20</v>
      </c>
      <c r="J17" s="1"/>
      <c r="K17" s="9">
        <f>Q16+1</f>
        <v>43997</v>
      </c>
      <c r="L17" s="10">
        <f t="shared" si="5"/>
        <v>43998</v>
      </c>
      <c r="M17" s="10">
        <f t="shared" si="5"/>
        <v>43999</v>
      </c>
      <c r="N17" s="10">
        <f t="shared" si="5"/>
        <v>44000</v>
      </c>
      <c r="O17" s="10">
        <f t="shared" si="5"/>
        <v>44001</v>
      </c>
      <c r="P17" s="11">
        <f t="shared" si="5"/>
        <v>44002</v>
      </c>
      <c r="Q17" s="11">
        <f t="shared" si="5"/>
        <v>44003</v>
      </c>
      <c r="R17" s="12">
        <f>IF(K17&lt;&gt;"",R16+1,"")</f>
        <v>25</v>
      </c>
      <c r="S17" s="1"/>
      <c r="T17" s="9">
        <f>Z16+1</f>
        <v>44025</v>
      </c>
      <c r="U17" s="10">
        <f t="shared" si="6"/>
        <v>44026</v>
      </c>
      <c r="V17" s="10">
        <f t="shared" si="6"/>
        <v>44027</v>
      </c>
      <c r="W17" s="10">
        <f t="shared" si="6"/>
        <v>44028</v>
      </c>
      <c r="X17" s="10">
        <f t="shared" si="6"/>
        <v>44029</v>
      </c>
      <c r="Y17" s="11">
        <f t="shared" si="6"/>
        <v>44030</v>
      </c>
      <c r="Z17" s="11">
        <f t="shared" si="6"/>
        <v>44031</v>
      </c>
      <c r="AA17" s="12">
        <f>IF(T17&lt;&gt;"",AA16+1,"")</f>
        <v>29</v>
      </c>
      <c r="AB17" s="1"/>
      <c r="AC17" s="9">
        <f>AI16+1</f>
        <v>44053</v>
      </c>
      <c r="AD17" s="10">
        <f t="shared" si="7"/>
        <v>44054</v>
      </c>
      <c r="AE17" s="10">
        <f t="shared" si="7"/>
        <v>44055</v>
      </c>
      <c r="AF17" s="10">
        <f t="shared" si="7"/>
        <v>44056</v>
      </c>
      <c r="AG17" s="10">
        <f t="shared" si="7"/>
        <v>44057</v>
      </c>
      <c r="AH17" s="11">
        <f t="shared" si="7"/>
        <v>44058</v>
      </c>
      <c r="AI17" s="11">
        <f t="shared" si="7"/>
        <v>44059</v>
      </c>
      <c r="AJ17" s="12">
        <f>IF(AC17&lt;&gt;"",AJ16+1,"")</f>
        <v>33</v>
      </c>
    </row>
    <row r="18" spans="1:36" ht="12.75" customHeight="1">
      <c r="A18" s="1"/>
      <c r="B18" s="9">
        <f>H17+1</f>
        <v>43969</v>
      </c>
      <c r="C18" s="10">
        <f t="shared" si="4"/>
        <v>43970</v>
      </c>
      <c r="D18" s="10">
        <f t="shared" si="4"/>
        <v>43971</v>
      </c>
      <c r="E18" s="10">
        <f t="shared" si="4"/>
        <v>43972</v>
      </c>
      <c r="F18" s="10">
        <f t="shared" si="4"/>
        <v>43973</v>
      </c>
      <c r="G18" s="11">
        <f t="shared" si="4"/>
        <v>43974</v>
      </c>
      <c r="H18" s="11">
        <f t="shared" si="4"/>
        <v>43975</v>
      </c>
      <c r="I18" s="12">
        <f>IF(B18&lt;&gt;"",I17+1,"")</f>
        <v>21</v>
      </c>
      <c r="J18" s="1"/>
      <c r="K18" s="9">
        <f>Q17+1</f>
        <v>44004</v>
      </c>
      <c r="L18" s="10">
        <f t="shared" si="5"/>
        <v>44005</v>
      </c>
      <c r="M18" s="10">
        <f t="shared" si="5"/>
        <v>44006</v>
      </c>
      <c r="N18" s="10">
        <f t="shared" si="5"/>
        <v>44007</v>
      </c>
      <c r="O18" s="10">
        <f t="shared" si="5"/>
        <v>44008</v>
      </c>
      <c r="P18" s="11">
        <f t="shared" si="5"/>
        <v>44009</v>
      </c>
      <c r="Q18" s="11">
        <f t="shared" si="5"/>
        <v>44010</v>
      </c>
      <c r="R18" s="12">
        <f>IF(K18&lt;&gt;"",R17+1,"")</f>
        <v>26</v>
      </c>
      <c r="S18" s="1"/>
      <c r="T18" s="9">
        <f>Z17+1</f>
        <v>44032</v>
      </c>
      <c r="U18" s="10">
        <f t="shared" si="6"/>
        <v>44033</v>
      </c>
      <c r="V18" s="10">
        <f t="shared" si="6"/>
        <v>44034</v>
      </c>
      <c r="W18" s="10">
        <f t="shared" si="6"/>
        <v>44035</v>
      </c>
      <c r="X18" s="10">
        <f t="shared" si="6"/>
        <v>44036</v>
      </c>
      <c r="Y18" s="11">
        <f t="shared" si="6"/>
        <v>44037</v>
      </c>
      <c r="Z18" s="11">
        <f t="shared" si="6"/>
        <v>44038</v>
      </c>
      <c r="AA18" s="12">
        <f>IF(T18&lt;&gt;"",AA17+1,"")</f>
        <v>30</v>
      </c>
      <c r="AB18" s="1"/>
      <c r="AC18" s="9">
        <f>AI17+1</f>
        <v>44060</v>
      </c>
      <c r="AD18" s="10">
        <f t="shared" si="7"/>
        <v>44061</v>
      </c>
      <c r="AE18" s="10">
        <f t="shared" si="7"/>
        <v>44062</v>
      </c>
      <c r="AF18" s="10">
        <f t="shared" si="7"/>
        <v>44063</v>
      </c>
      <c r="AG18" s="10">
        <f t="shared" si="7"/>
        <v>44064</v>
      </c>
      <c r="AH18" s="11">
        <f t="shared" si="7"/>
        <v>44065</v>
      </c>
      <c r="AI18" s="11">
        <f t="shared" si="7"/>
        <v>44066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43976</v>
      </c>
      <c r="C19" s="10">
        <f>IF(B19 &lt;&gt; "",IF(MONTH(B19+1) = A14,B19+1,""),"")</f>
        <v>43977</v>
      </c>
      <c r="D19" s="10">
        <f>IF(C19 &lt;&gt; "",IF(MONTH(C19+1) = A14,C19+1,""),"")</f>
        <v>43978</v>
      </c>
      <c r="E19" s="10">
        <f>IF(D19 &lt;&gt; "",IF(MONTH(D19+1) = A14,D19+1,""),"")</f>
        <v>43979</v>
      </c>
      <c r="F19" s="10">
        <f>IF(E19 &lt;&gt; "",IF(MONTH(E19+1) = A14,E19+1,""),"")</f>
        <v>43980</v>
      </c>
      <c r="G19" s="11">
        <f>IF(F19 &lt;&gt; "",IF(MONTH(F19+1) = A14,F19+1,""),"")</f>
        <v>43981</v>
      </c>
      <c r="H19" s="11">
        <f>IF(G19 &lt;&gt; "",IF(MONTH(G19+1) = A14,G19+1,""),"")</f>
        <v>43982</v>
      </c>
      <c r="I19" s="12">
        <f>IF(B19&lt;&gt;"",I18+1,"")</f>
        <v>22</v>
      </c>
      <c r="J19" s="1"/>
      <c r="K19" s="9">
        <f>IF(MONTH(Q18+1) = J14,Q18+1,"")</f>
        <v>44011</v>
      </c>
      <c r="L19" s="10">
        <f>IF(K19 &lt;&gt; "",IF(MONTH(K19+1) = J14,K19+1,""),"")</f>
        <v>44012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44039</v>
      </c>
      <c r="U19" s="10">
        <f>IF(T19 &lt;&gt; "",IF(MONTH(T19+1) = S14,T19+1,""),"")</f>
        <v>44040</v>
      </c>
      <c r="V19" s="10">
        <f>IF(U19 &lt;&gt; "",IF(MONTH(U19+1) = S14,U19+1,""),"")</f>
        <v>44041</v>
      </c>
      <c r="W19" s="10">
        <f>IF(V19 &lt;&gt; "",IF(MONTH(V19+1) = S14,V19+1,""),"")</f>
        <v>44042</v>
      </c>
      <c r="X19" s="10">
        <f>IF(W19 &lt;&gt; "",IF(MONTH(W19+1) = S14,W19+1,""),"")</f>
        <v>44043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44067</v>
      </c>
      <c r="AD19" s="10">
        <f>IF(AC19 &lt;&gt; "",IF(MONTH(AC19+1) = AB14,AC19+1,""),"")</f>
        <v>44068</v>
      </c>
      <c r="AE19" s="10">
        <f>IF(AD19 &lt;&gt; "",IF(MONTH(AD19+1) = AB14,AD19+1,""),"")</f>
        <v>44069</v>
      </c>
      <c r="AF19" s="10">
        <f>IF(AE19 &lt;&gt; "",IF(MONTH(AE19+1) = AB14,AE19+1,""),"")</f>
        <v>44070</v>
      </c>
      <c r="AG19" s="10">
        <f>IF(AF19 &lt;&gt; "",IF(MONTH(AF19+1) = AB14,AF19+1,""),"")</f>
        <v>44071</v>
      </c>
      <c r="AH19" s="11">
        <f>IF(AG19 &lt;&gt; "",IF(MONTH(AG19+1) = AB14,AG19+1,""),"")</f>
        <v>44072</v>
      </c>
      <c r="AI19" s="11">
        <f>IF(AH19 &lt;&gt; "",IF(MONTH(AH19+1) = AB14,AH19+1,""),"")</f>
        <v>44073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44074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9"/>
      <c r="H21" s="19"/>
      <c r="I21" s="19"/>
      <c r="J21" s="1"/>
      <c r="K21" s="17"/>
      <c r="L21" s="17"/>
      <c r="M21" s="17"/>
      <c r="N21" s="17"/>
      <c r="O21" s="17"/>
      <c r="P21" s="19"/>
      <c r="Q21" s="19"/>
      <c r="R21" s="19"/>
      <c r="S21" s="1"/>
      <c r="T21" s="17"/>
      <c r="U21" s="17"/>
      <c r="V21" s="17"/>
      <c r="W21" s="17"/>
      <c r="X21" s="17"/>
      <c r="Y21" s="19"/>
      <c r="Z21" s="19"/>
      <c r="AA21" s="19"/>
      <c r="AB21" s="1"/>
      <c r="AC21" s="17"/>
      <c r="AD21" s="17"/>
      <c r="AE21" s="17"/>
      <c r="AF21" s="17"/>
      <c r="AG21" s="17"/>
      <c r="AH21" s="19"/>
      <c r="AI21" s="19"/>
      <c r="AJ21" s="19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228">
        <f>DATE(A14,A24,1)</f>
        <v>2071</v>
      </c>
      <c r="C23" s="229"/>
      <c r="D23" s="229"/>
      <c r="E23" s="229"/>
      <c r="F23" s="229"/>
      <c r="G23" s="229"/>
      <c r="H23" s="229"/>
      <c r="I23" s="230"/>
      <c r="J23" s="1"/>
      <c r="K23" s="228">
        <f>DATE(J14,J24,1)</f>
        <v>2466</v>
      </c>
      <c r="L23" s="229"/>
      <c r="M23" s="229"/>
      <c r="N23" s="229"/>
      <c r="O23" s="229"/>
      <c r="P23" s="229"/>
      <c r="Q23" s="229"/>
      <c r="R23" s="230"/>
      <c r="S23" s="1"/>
      <c r="T23" s="228">
        <f>DATE(S14,S24,1)</f>
        <v>2862</v>
      </c>
      <c r="U23" s="229"/>
      <c r="V23" s="229"/>
      <c r="W23" s="229"/>
      <c r="X23" s="229"/>
      <c r="Y23" s="229"/>
      <c r="Z23" s="229"/>
      <c r="AA23" s="230"/>
      <c r="AB23" s="1"/>
      <c r="AC23" s="228">
        <f>DATE(AB14,AB24,1)</f>
        <v>3258</v>
      </c>
      <c r="AD23" s="229"/>
      <c r="AE23" s="229"/>
      <c r="AF23" s="229"/>
      <c r="AG23" s="229"/>
      <c r="AH23" s="229"/>
      <c r="AI23" s="229"/>
      <c r="AJ23" s="230"/>
    </row>
    <row r="24" spans="1:36" ht="12.75" customHeight="1">
      <c r="A24" s="3">
        <f>AB14+1</f>
        <v>9</v>
      </c>
      <c r="B24" s="4" t="s">
        <v>6</v>
      </c>
      <c r="C24" s="5" t="s">
        <v>7</v>
      </c>
      <c r="D24" s="5" t="s">
        <v>8</v>
      </c>
      <c r="E24" s="5" t="s">
        <v>9</v>
      </c>
      <c r="F24" s="5" t="s">
        <v>10</v>
      </c>
      <c r="G24" s="6" t="s">
        <v>11</v>
      </c>
      <c r="H24" s="7" t="s">
        <v>12</v>
      </c>
      <c r="I24" s="8" t="s">
        <v>13</v>
      </c>
      <c r="J24" s="3">
        <f>A24+1</f>
        <v>10</v>
      </c>
      <c r="K24" s="4" t="s">
        <v>6</v>
      </c>
      <c r="L24" s="5" t="s">
        <v>7</v>
      </c>
      <c r="M24" s="5" t="s">
        <v>8</v>
      </c>
      <c r="N24" s="5" t="s">
        <v>9</v>
      </c>
      <c r="O24" s="5" t="s">
        <v>10</v>
      </c>
      <c r="P24" s="6" t="s">
        <v>11</v>
      </c>
      <c r="Q24" s="7" t="s">
        <v>12</v>
      </c>
      <c r="R24" s="8" t="s">
        <v>13</v>
      </c>
      <c r="S24" s="3">
        <f>J24+1</f>
        <v>11</v>
      </c>
      <c r="T24" s="4" t="s">
        <v>6</v>
      </c>
      <c r="U24" s="5" t="s">
        <v>7</v>
      </c>
      <c r="V24" s="5" t="s">
        <v>8</v>
      </c>
      <c r="W24" s="5" t="s">
        <v>9</v>
      </c>
      <c r="X24" s="5" t="s">
        <v>10</v>
      </c>
      <c r="Y24" s="6" t="s">
        <v>11</v>
      </c>
      <c r="Z24" s="7" t="s">
        <v>12</v>
      </c>
      <c r="AA24" s="8" t="s">
        <v>13</v>
      </c>
      <c r="AB24" s="3">
        <f>S24+1</f>
        <v>12</v>
      </c>
      <c r="AC24" s="4" t="s">
        <v>6</v>
      </c>
      <c r="AD24" s="5" t="s">
        <v>7</v>
      </c>
      <c r="AE24" s="5" t="s">
        <v>8</v>
      </c>
      <c r="AF24" s="5" t="s">
        <v>9</v>
      </c>
      <c r="AG24" s="5" t="s">
        <v>10</v>
      </c>
      <c r="AH24" s="6" t="s">
        <v>11</v>
      </c>
      <c r="AI24" s="7" t="s">
        <v>12</v>
      </c>
      <c r="AJ24" s="8" t="s">
        <v>13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44075</v>
      </c>
      <c r="D25" s="10">
        <f>IF(C25 &lt;&gt; "",C25+1,IF(WEEKDAY("1." &amp;A24&amp;"."&amp;$B$1)=COLUMN($D$4),DATE($B$1,A24,1),""))</f>
        <v>44076</v>
      </c>
      <c r="E25" s="10">
        <f>IF(D25 &lt;&gt; "",D25+1,IF(WEEKDAY("1." &amp;A24&amp;"."&amp;$B$1)=COLUMN($E$4),DATE($B$1,A24,1),""))</f>
        <v>44077</v>
      </c>
      <c r="F25" s="10">
        <f>IF(E25 &lt;&gt; "",E25+1,IF(WEEKDAY("1." &amp;A24&amp;"."&amp;$B$1)=COLUMN($F$4),DATE($B$1,A24,1),""))</f>
        <v>44078</v>
      </c>
      <c r="G25" s="11">
        <f>IF(F25 &lt;&gt; "",F25+1,IF(WEEKDAY("1." &amp;A24&amp;"."&amp;$B$1)=COLUMN($G$4),DATE($B$1,A24,1),""))</f>
        <v>44079</v>
      </c>
      <c r="H25" s="11">
        <f>IF(G25 &lt;&gt; "",G25+1,IF(WEEKDAY("1." &amp;A24&amp;"."&amp;$B$1)=1,DATE($B$1,A24,1),""))</f>
        <v>44080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44105</v>
      </c>
      <c r="O25" s="10">
        <f>IF(N25 &lt;&gt; "",N25+1,IF(WEEKDAY("1." &amp;J24&amp;"."&amp;$B$1)=COLUMN($F$4),DATE($B$1,J24,1),""))</f>
        <v>44106</v>
      </c>
      <c r="P25" s="11">
        <f>IF(O25 &lt;&gt; "",O25+1,IF(WEEKDAY("1." &amp;J24&amp;"."&amp;$B$1)=COLUMN($G$4),DATE($B$1,J24,1),""))</f>
        <v>44107</v>
      </c>
      <c r="Q25" s="11">
        <f>IF(P25 &lt;&gt; "",P25+1,IF(WEEKDAY("1." &amp;J24&amp;"."&amp;$B$1)=1,DATE($B$1,J24,1),""))</f>
        <v>44108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44136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44166</v>
      </c>
      <c r="AE25" s="10">
        <f>IF(AD25 &lt;&gt; "",AD25+1,IF(WEEKDAY("1." &amp;AB24&amp;"."&amp;$B$1)=COLUMN($D$4),DATE($B$1,AB24,1),""))</f>
        <v>44167</v>
      </c>
      <c r="AF25" s="10">
        <f>IF(AE25 &lt;&gt; "",AE25+1,IF(WEEKDAY("1." &amp;AB24&amp;"."&amp;$B$1)=COLUMN($E$4),DATE($B$1,AB24,1),""))</f>
        <v>44168</v>
      </c>
      <c r="AG25" s="10">
        <f>IF(AF25 &lt;&gt; "",AF25+1,IF(WEEKDAY("1." &amp;AB24&amp;"."&amp;$B$1)=COLUMN($F$4),DATE($B$1,AB24,1),""))</f>
        <v>44169</v>
      </c>
      <c r="AH25" s="11">
        <f>IF(AG25 &lt;&gt; "",AG25+1,IF(WEEKDAY("1." &amp;AB24&amp;"."&amp;$B$1)=COLUMN($G$4),DATE($B$1,AB24,1),""))</f>
        <v>44170</v>
      </c>
      <c r="AI25" s="11">
        <f>IF(AH25 &lt;&gt; "",AH25+1,IF(WEEKDAY("1." &amp;AB24&amp;"."&amp;$B$1)=1,DATE($B$1,AB24,1),""))</f>
        <v>44171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44081</v>
      </c>
      <c r="C26" s="10">
        <f t="shared" ref="C26:H28" si="8">B26+1</f>
        <v>44082</v>
      </c>
      <c r="D26" s="10">
        <f t="shared" si="8"/>
        <v>44083</v>
      </c>
      <c r="E26" s="10">
        <f t="shared" si="8"/>
        <v>44084</v>
      </c>
      <c r="F26" s="10">
        <f t="shared" si="8"/>
        <v>44085</v>
      </c>
      <c r="G26" s="11">
        <f t="shared" si="8"/>
        <v>44086</v>
      </c>
      <c r="H26" s="11">
        <f t="shared" si="8"/>
        <v>44087</v>
      </c>
      <c r="I26" s="12">
        <f>IF(B26&lt;&gt;"",I25+1,"")</f>
        <v>37</v>
      </c>
      <c r="J26" s="1"/>
      <c r="K26" s="9">
        <f>Q25+1</f>
        <v>44109</v>
      </c>
      <c r="L26" s="10">
        <f t="shared" ref="L26:Q28" si="9">K26+1</f>
        <v>44110</v>
      </c>
      <c r="M26" s="10">
        <f t="shared" si="9"/>
        <v>44111</v>
      </c>
      <c r="N26" s="10">
        <f t="shared" si="9"/>
        <v>44112</v>
      </c>
      <c r="O26" s="10">
        <f t="shared" si="9"/>
        <v>44113</v>
      </c>
      <c r="P26" s="11">
        <f t="shared" si="9"/>
        <v>44114</v>
      </c>
      <c r="Q26" s="11">
        <f t="shared" si="9"/>
        <v>44115</v>
      </c>
      <c r="R26" s="12">
        <f>IF(K26&lt;&gt;"",R25+1,"")</f>
        <v>41</v>
      </c>
      <c r="S26" s="1"/>
      <c r="T26" s="9">
        <f>Z25+1</f>
        <v>44137</v>
      </c>
      <c r="U26" s="10">
        <f t="shared" ref="U26:Z28" si="10">T26+1</f>
        <v>44138</v>
      </c>
      <c r="V26" s="10">
        <f t="shared" si="10"/>
        <v>44139</v>
      </c>
      <c r="W26" s="10">
        <f t="shared" si="10"/>
        <v>44140</v>
      </c>
      <c r="X26" s="10">
        <f t="shared" si="10"/>
        <v>44141</v>
      </c>
      <c r="Y26" s="11">
        <f t="shared" si="10"/>
        <v>44142</v>
      </c>
      <c r="Z26" s="11">
        <f t="shared" si="10"/>
        <v>44143</v>
      </c>
      <c r="AA26" s="12">
        <f>IF(T26&lt;&gt;"",AA25+1,"")</f>
        <v>45</v>
      </c>
      <c r="AB26" s="1"/>
      <c r="AC26" s="9">
        <f>AI25+1</f>
        <v>44172</v>
      </c>
      <c r="AD26" s="10">
        <f t="shared" ref="AD26:AI28" si="11">AC26+1</f>
        <v>44173</v>
      </c>
      <c r="AE26" s="10">
        <f t="shared" si="11"/>
        <v>44174</v>
      </c>
      <c r="AF26" s="10">
        <f t="shared" si="11"/>
        <v>44175</v>
      </c>
      <c r="AG26" s="10">
        <f t="shared" si="11"/>
        <v>44176</v>
      </c>
      <c r="AH26" s="11">
        <f t="shared" si="11"/>
        <v>44177</v>
      </c>
      <c r="AI26" s="11">
        <f t="shared" si="11"/>
        <v>44178</v>
      </c>
      <c r="AJ26" s="12">
        <f>IF(AC26&lt;&gt;"",AJ25+1,"")</f>
        <v>50</v>
      </c>
    </row>
    <row r="27" spans="1:36" ht="12.75" customHeight="1">
      <c r="A27" s="1"/>
      <c r="B27" s="9">
        <f>H26+1</f>
        <v>44088</v>
      </c>
      <c r="C27" s="10">
        <f t="shared" si="8"/>
        <v>44089</v>
      </c>
      <c r="D27" s="10">
        <f t="shared" si="8"/>
        <v>44090</v>
      </c>
      <c r="E27" s="10">
        <f t="shared" si="8"/>
        <v>44091</v>
      </c>
      <c r="F27" s="10">
        <f t="shared" si="8"/>
        <v>44092</v>
      </c>
      <c r="G27" s="11">
        <f t="shared" si="8"/>
        <v>44093</v>
      </c>
      <c r="H27" s="11">
        <f t="shared" si="8"/>
        <v>44094</v>
      </c>
      <c r="I27" s="12">
        <f>IF(B27&lt;&gt;"",I26+1,"")</f>
        <v>38</v>
      </c>
      <c r="J27" s="1"/>
      <c r="K27" s="9">
        <f>Q26+1</f>
        <v>44116</v>
      </c>
      <c r="L27" s="10">
        <f t="shared" si="9"/>
        <v>44117</v>
      </c>
      <c r="M27" s="10">
        <f t="shared" si="9"/>
        <v>44118</v>
      </c>
      <c r="N27" s="10">
        <f t="shared" si="9"/>
        <v>44119</v>
      </c>
      <c r="O27" s="10">
        <f t="shared" si="9"/>
        <v>44120</v>
      </c>
      <c r="P27" s="11">
        <f t="shared" si="9"/>
        <v>44121</v>
      </c>
      <c r="Q27" s="11">
        <f t="shared" si="9"/>
        <v>44122</v>
      </c>
      <c r="R27" s="12">
        <f>IF(K27&lt;&gt;"",R26+1,"")</f>
        <v>42</v>
      </c>
      <c r="S27" s="1"/>
      <c r="T27" s="9">
        <f>Z26+1</f>
        <v>44144</v>
      </c>
      <c r="U27" s="10">
        <f t="shared" si="10"/>
        <v>44145</v>
      </c>
      <c r="V27" s="10">
        <f t="shared" si="10"/>
        <v>44146</v>
      </c>
      <c r="W27" s="10">
        <f t="shared" si="10"/>
        <v>44147</v>
      </c>
      <c r="X27" s="10">
        <f t="shared" si="10"/>
        <v>44148</v>
      </c>
      <c r="Y27" s="11">
        <f t="shared" si="10"/>
        <v>44149</v>
      </c>
      <c r="Z27" s="11">
        <f t="shared" si="10"/>
        <v>44150</v>
      </c>
      <c r="AA27" s="12">
        <f>IF(T27&lt;&gt;"",AA26+1,"")</f>
        <v>46</v>
      </c>
      <c r="AB27" s="1"/>
      <c r="AC27" s="9">
        <f>AI26+1</f>
        <v>44179</v>
      </c>
      <c r="AD27" s="10">
        <f t="shared" si="11"/>
        <v>44180</v>
      </c>
      <c r="AE27" s="10">
        <f t="shared" si="11"/>
        <v>44181</v>
      </c>
      <c r="AF27" s="10">
        <f t="shared" si="11"/>
        <v>44182</v>
      </c>
      <c r="AG27" s="10">
        <f t="shared" si="11"/>
        <v>44183</v>
      </c>
      <c r="AH27" s="11">
        <f t="shared" si="11"/>
        <v>44184</v>
      </c>
      <c r="AI27" s="11">
        <f t="shared" si="11"/>
        <v>44185</v>
      </c>
      <c r="AJ27" s="12">
        <f>IF(AC27&lt;&gt;"",AJ26+1,"")</f>
        <v>51</v>
      </c>
    </row>
    <row r="28" spans="1:36" ht="12.75" customHeight="1">
      <c r="A28" s="1"/>
      <c r="B28" s="9">
        <f>H27+1</f>
        <v>44095</v>
      </c>
      <c r="C28" s="10">
        <f t="shared" si="8"/>
        <v>44096</v>
      </c>
      <c r="D28" s="10">
        <f t="shared" si="8"/>
        <v>44097</v>
      </c>
      <c r="E28" s="10">
        <f t="shared" si="8"/>
        <v>44098</v>
      </c>
      <c r="F28" s="10">
        <f t="shared" si="8"/>
        <v>44099</v>
      </c>
      <c r="G28" s="11">
        <f t="shared" si="8"/>
        <v>44100</v>
      </c>
      <c r="H28" s="11">
        <f t="shared" si="8"/>
        <v>44101</v>
      </c>
      <c r="I28" s="12">
        <f>IF(B28&lt;&gt;"",I27+1,"")</f>
        <v>39</v>
      </c>
      <c r="J28" s="1"/>
      <c r="K28" s="9">
        <f>Q27+1</f>
        <v>44123</v>
      </c>
      <c r="L28" s="10">
        <f t="shared" si="9"/>
        <v>44124</v>
      </c>
      <c r="M28" s="10">
        <f t="shared" si="9"/>
        <v>44125</v>
      </c>
      <c r="N28" s="10">
        <f t="shared" si="9"/>
        <v>44126</v>
      </c>
      <c r="O28" s="10">
        <f t="shared" si="9"/>
        <v>44127</v>
      </c>
      <c r="P28" s="11">
        <f t="shared" si="9"/>
        <v>44128</v>
      </c>
      <c r="Q28" s="11">
        <f t="shared" si="9"/>
        <v>44129</v>
      </c>
      <c r="R28" s="12">
        <f>IF(K28&lt;&gt;"",R27+1,"")</f>
        <v>43</v>
      </c>
      <c r="S28" s="1"/>
      <c r="T28" s="9">
        <f>Z27+1</f>
        <v>44151</v>
      </c>
      <c r="U28" s="10">
        <f t="shared" si="10"/>
        <v>44152</v>
      </c>
      <c r="V28" s="10">
        <f t="shared" si="10"/>
        <v>44153</v>
      </c>
      <c r="W28" s="10">
        <f t="shared" si="10"/>
        <v>44154</v>
      </c>
      <c r="X28" s="10">
        <f t="shared" si="10"/>
        <v>44155</v>
      </c>
      <c r="Y28" s="11">
        <f t="shared" si="10"/>
        <v>44156</v>
      </c>
      <c r="Z28" s="11">
        <f t="shared" si="10"/>
        <v>44157</v>
      </c>
      <c r="AA28" s="12">
        <f>IF(T28&lt;&gt;"",AA27+1,"")</f>
        <v>47</v>
      </c>
      <c r="AB28" s="1"/>
      <c r="AC28" s="9">
        <f>AI27+1</f>
        <v>44186</v>
      </c>
      <c r="AD28" s="10">
        <f t="shared" si="11"/>
        <v>44187</v>
      </c>
      <c r="AE28" s="10">
        <f t="shared" si="11"/>
        <v>44188</v>
      </c>
      <c r="AF28" s="10">
        <f t="shared" si="11"/>
        <v>44189</v>
      </c>
      <c r="AG28" s="10">
        <f t="shared" si="11"/>
        <v>44190</v>
      </c>
      <c r="AH28" s="11">
        <f t="shared" si="11"/>
        <v>44191</v>
      </c>
      <c r="AI28" s="11">
        <f t="shared" si="11"/>
        <v>44192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44102</v>
      </c>
      <c r="C29" s="10">
        <f>IF(B29 &lt;&gt; "",IF(MONTH(B29+1) = A24,B29+1,""),"")</f>
        <v>44103</v>
      </c>
      <c r="D29" s="10">
        <f>IF(C29 &lt;&gt; "",IF(MONTH(C29+1) = A24,C29+1,""),"")</f>
        <v>44104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44130</v>
      </c>
      <c r="L29" s="10">
        <f>IF(K29 &lt;&gt; "",IF(MONTH(K29+1) = J24,K29+1,""),"")</f>
        <v>44131</v>
      </c>
      <c r="M29" s="10">
        <f>IF(L29 &lt;&gt; "",IF(MONTH(L29+1) = J24,L29+1,""),"")</f>
        <v>44132</v>
      </c>
      <c r="N29" s="10">
        <f>IF(M29 &lt;&gt; "",IF(MONTH(M29+1) = J24,M29+1,""),"")</f>
        <v>44133</v>
      </c>
      <c r="O29" s="10">
        <f>IF(N29 &lt;&gt; "",IF(MONTH(N29+1) = J24,N29+1,""),"")</f>
        <v>44134</v>
      </c>
      <c r="P29" s="11">
        <f>IF(O29 &lt;&gt; "",IF(MONTH(O29+1) = J24,O29+1,""),"")</f>
        <v>44135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44158</v>
      </c>
      <c r="U29" s="10">
        <f>IF(T29 &lt;&gt; "",IF(MONTH(T29+1) = S24,T29+1,""),"")</f>
        <v>44159</v>
      </c>
      <c r="V29" s="10">
        <f>IF(U29 &lt;&gt; "",IF(MONTH(U29+1) = S24,U29+1,""),"")</f>
        <v>44160</v>
      </c>
      <c r="W29" s="10">
        <f>IF(V29 &lt;&gt; "",IF(MONTH(V29+1) = S24,V29+1,""),"")</f>
        <v>44161</v>
      </c>
      <c r="X29" s="10">
        <f>IF(W29 &lt;&gt; "",IF(MONTH(W29+1) = S24,W29+1,""),"")</f>
        <v>44162</v>
      </c>
      <c r="Y29" s="11">
        <f>IF(X29 &lt;&gt; "",IF(MONTH(X29+1) = S24,X29+1,""),"")</f>
        <v>44163</v>
      </c>
      <c r="Z29" s="11">
        <f>IF(Y29 &lt;&gt; "",IF(MONTH(Y29+1) = S24,Y29+1,""),"")</f>
        <v>44164</v>
      </c>
      <c r="AA29" s="12">
        <f>IF(T29&lt;&gt;"",AA28+1,"")</f>
        <v>48</v>
      </c>
      <c r="AB29" s="1"/>
      <c r="AC29" s="9">
        <f>IF(MONTH(AI28+1) = AB24,AI28+1,"")</f>
        <v>44193</v>
      </c>
      <c r="AD29" s="10">
        <f>IF(AC29 &lt;&gt; "",IF(MONTH(AC29+1) = AB24,AC29+1,""),"")</f>
        <v>44194</v>
      </c>
      <c r="AE29" s="10">
        <f>IF(AD29 &lt;&gt; "",IF(MONTH(AD29+1) = AB24,AD29+1,""),"")</f>
        <v>44195</v>
      </c>
      <c r="AF29" s="10">
        <f>IF(AE29 &lt;&gt; "",IF(MONTH(AE29+1) = AB24,AE29+1,""),"")</f>
        <v>44196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44165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20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32" t="s">
        <v>14</v>
      </c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4"/>
    </row>
    <row r="33" spans="1:36" ht="12.75" customHeight="1">
      <c r="A33" s="1"/>
      <c r="B33" s="20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35" t="s">
        <v>15</v>
      </c>
      <c r="U33" s="236"/>
      <c r="V33" s="236"/>
      <c r="W33" s="237"/>
      <c r="X33" s="238">
        <f>DATE((B1),1,1)</f>
        <v>43831</v>
      </c>
      <c r="Y33" s="239"/>
      <c r="Z33" s="239"/>
      <c r="AA33" s="240"/>
      <c r="AB33" s="30"/>
      <c r="AC33" s="21" t="s">
        <v>16</v>
      </c>
      <c r="AD33" s="22"/>
      <c r="AE33" s="22"/>
      <c r="AF33" s="23"/>
      <c r="AG33" s="238">
        <f>Ostersonntag+49</f>
        <v>43982</v>
      </c>
      <c r="AH33" s="239"/>
      <c r="AI33" s="239"/>
      <c r="AJ33" s="241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20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20"/>
      <c r="T34" s="235" t="s">
        <v>17</v>
      </c>
      <c r="U34" s="236"/>
      <c r="V34" s="236"/>
      <c r="W34" s="237"/>
      <c r="X34" s="238">
        <f>DATE((B1),1,2)</f>
        <v>43832</v>
      </c>
      <c r="Y34" s="239"/>
      <c r="Z34" s="239"/>
      <c r="AA34" s="240"/>
      <c r="AB34" s="30"/>
      <c r="AC34" s="21" t="s">
        <v>18</v>
      </c>
      <c r="AD34" s="22"/>
      <c r="AE34" s="22"/>
      <c r="AF34" s="23"/>
      <c r="AG34" s="238">
        <f>Ostersonntag+50</f>
        <v>43983</v>
      </c>
      <c r="AH34" s="239"/>
      <c r="AI34" s="239"/>
      <c r="AJ34" s="241"/>
    </row>
    <row r="35" spans="1:36" ht="12.75" customHeight="1">
      <c r="A35" s="1"/>
      <c r="B35" s="20"/>
      <c r="C35" s="1"/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35" t="s">
        <v>19</v>
      </c>
      <c r="U35" s="236"/>
      <c r="V35" s="236"/>
      <c r="W35" s="237"/>
      <c r="X35" s="238">
        <f>Ostersonntag-2</f>
        <v>43931</v>
      </c>
      <c r="Y35" s="239"/>
      <c r="Z35" s="239"/>
      <c r="AA35" s="240"/>
      <c r="AB35" s="30"/>
      <c r="AC35" s="21" t="s">
        <v>41</v>
      </c>
      <c r="AD35" s="21"/>
      <c r="AE35" s="21"/>
      <c r="AF35" s="22"/>
      <c r="AG35" s="238">
        <f>Ostersonntag+60</f>
        <v>43993</v>
      </c>
      <c r="AH35" s="239"/>
      <c r="AI35" s="239"/>
      <c r="AJ35" s="241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20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235" t="s">
        <v>40</v>
      </c>
      <c r="U36" s="236"/>
      <c r="V36" s="236"/>
      <c r="W36" s="237"/>
      <c r="X36" s="238">
        <f>7*DOLLAR(((5&amp;-B1)-DAY(9))/7-MOD(MOD(B1,19)&amp;5,4.225),)+DAY(1)</f>
        <v>43933</v>
      </c>
      <c r="Y36" s="239"/>
      <c r="Z36" s="239"/>
      <c r="AA36" s="240"/>
      <c r="AB36" s="30"/>
      <c r="AC36" s="21" t="s">
        <v>20</v>
      </c>
      <c r="AD36" s="22"/>
      <c r="AE36" s="22"/>
      <c r="AF36" s="23"/>
      <c r="AG36" s="238">
        <f>DATE(B1,8,1)</f>
        <v>44044</v>
      </c>
      <c r="AH36" s="239"/>
      <c r="AI36" s="239"/>
      <c r="AJ36" s="241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4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235" t="s">
        <v>22</v>
      </c>
      <c r="U37" s="236"/>
      <c r="V37" s="236"/>
      <c r="W37" s="237"/>
      <c r="X37" s="238">
        <f>Ostersonntag+1</f>
        <v>43934</v>
      </c>
      <c r="Y37" s="239"/>
      <c r="Z37" s="239"/>
      <c r="AA37" s="240"/>
      <c r="AB37" s="30"/>
      <c r="AC37" s="21" t="s">
        <v>21</v>
      </c>
      <c r="AD37" s="22"/>
      <c r="AE37" s="22"/>
      <c r="AF37" s="23"/>
      <c r="AG37" s="238">
        <f>DATE(B1,12,25)</f>
        <v>44190</v>
      </c>
      <c r="AH37" s="239"/>
      <c r="AI37" s="239"/>
      <c r="AJ37" s="241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4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242" t="s">
        <v>24</v>
      </c>
      <c r="U38" s="243"/>
      <c r="V38" s="243"/>
      <c r="W38" s="244"/>
      <c r="X38" s="245">
        <f>Ostersonntag+39</f>
        <v>43972</v>
      </c>
      <c r="Y38" s="246"/>
      <c r="Z38" s="246"/>
      <c r="AA38" s="247"/>
      <c r="AB38" s="25"/>
      <c r="AC38" s="31" t="s">
        <v>23</v>
      </c>
      <c r="AD38" s="32"/>
      <c r="AE38" s="32"/>
      <c r="AF38" s="33"/>
      <c r="AG38" s="245">
        <f>DATE(B1,12,26)</f>
        <v>44191</v>
      </c>
      <c r="AH38" s="246"/>
      <c r="AI38" s="246"/>
      <c r="AJ38" s="248"/>
    </row>
    <row r="39" spans="1:36" ht="12.75" customHeight="1"/>
    <row r="45" spans="1:36" hidden="1">
      <c r="B45" s="29" t="s">
        <v>39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200-000000000000}">
      <formula1>1900</formula1>
      <formula2>2100</formula2>
    </dataValidation>
  </dataValidations>
  <hyperlinks>
    <hyperlink ref="J38" r:id="rId1" display="http://support.microsoft.com/kb/214326/EN-US/" xr:uid="{00000000-0004-0000-0200-000000000000}"/>
    <hyperlink ref="J37" r:id="rId2" display="http://support.microsoft.com/kb/214058/EN-US/" xr:uid="{00000000-0004-0000-02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</vt:lpstr>
      <vt:lpstr>français</vt:lpstr>
      <vt:lpstr>Ewiger Kalender</vt:lpstr>
      <vt:lpstr>deutsch!_ftn1</vt:lpstr>
      <vt:lpstr>français!_ftn1</vt:lpstr>
      <vt:lpstr>deutsch!_ftnref1</vt:lpstr>
      <vt:lpstr>français!_ftnref1</vt:lpstr>
      <vt:lpstr>deutsch!Druckbereich</vt:lpstr>
      <vt:lpstr>'Ewiger Kalender'!Druckbereich</vt:lpstr>
      <vt:lpstr>français!Druckbereich</vt:lpstr>
      <vt:lpstr>deutsch!Drucktitel</vt:lpstr>
      <vt:lpstr>français!Drucktitel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Philippe Lüthy</cp:lastModifiedBy>
  <cp:lastPrinted>2020-04-07T08:39:28Z</cp:lastPrinted>
  <dcterms:created xsi:type="dcterms:W3CDTF">2013-07-02T06:52:22Z</dcterms:created>
  <dcterms:modified xsi:type="dcterms:W3CDTF">2020-07-06T13:59:14Z</dcterms:modified>
</cp:coreProperties>
</file>